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580" windowHeight="11640" tabRatio="789" firstSheet="2" activeTab="5"/>
  </bookViews>
  <sheets>
    <sheet name="Natürliche_Personen" sheetId="1" r:id="rId1"/>
    <sheet name="Quellenbesteuerte_Einkommen" sheetId="2" r:id="rId2"/>
    <sheet name="Vermögen_natürliche_Personen" sheetId="3" r:id="rId3"/>
    <sheet name="Juristische Personen" sheetId="4" r:id="rId4"/>
    <sheet name="Steuerrepartitionen" sheetId="5" r:id="rId5"/>
    <sheet name="ASG_Total" sheetId="6" r:id="rId6"/>
    <sheet name="ASG_Total_pro_Einwohner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Titles" localSheetId="3">'Juristische Personen'!$A:$B</definedName>
    <definedName name="_xlnm.Print_Titles" localSheetId="0">'Natürliche_Personen'!$A:$B</definedName>
  </definedNames>
  <calcPr fullCalcOnLoad="1"/>
</workbook>
</file>

<file path=xl/sharedStrings.xml><?xml version="1.0" encoding="utf-8"?>
<sst xmlns="http://schemas.openxmlformats.org/spreadsheetml/2006/main" count="388" uniqueCount="112">
  <si>
    <t>Datenquelle</t>
  </si>
  <si>
    <t>Einheit</t>
  </si>
  <si>
    <t>1'000 Franken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</si>
  <si>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</si>
  <si>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</si>
  <si>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</si>
  <si>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</si>
  <si>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</si>
  <si>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</si>
  <si>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</si>
  <si>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</si>
  <si>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</si>
  <si>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</si>
  <si>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</si>
  <si>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</si>
  <si>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</si>
  <si>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</si>
  <si>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</si>
  <si>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</si>
  <si>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</si>
  <si>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</si>
  <si>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</si>
  <si>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</si>
  <si>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</si>
  <si>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</si>
  <si>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</si>
  <si>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</si>
  <si>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Genève</t>
  </si>
  <si>
    <t>Jura</t>
  </si>
  <si>
    <t>Total</t>
  </si>
  <si>
    <t>A</t>
  </si>
  <si>
    <t>B</t>
  </si>
  <si>
    <t>Spalte</t>
  </si>
  <si>
    <t>C</t>
  </si>
  <si>
    <t>Formel</t>
  </si>
  <si>
    <t>D</t>
  </si>
  <si>
    <t>E</t>
  </si>
  <si>
    <t>F</t>
  </si>
  <si>
    <t>Franken</t>
  </si>
  <si>
    <t>G</t>
  </si>
  <si>
    <t>Geschätzter massgebender Gewinn der juristischen Personen</t>
  </si>
  <si>
    <t>H</t>
  </si>
  <si>
    <t>I</t>
  </si>
  <si>
    <t>Anzahl Steuerpflichtige insgesamt</t>
  </si>
  <si>
    <t>ESTV; Statistik der direkten Bundessteuer</t>
  </si>
  <si>
    <t>Steuerbares Einkommen insgesamt</t>
  </si>
  <si>
    <t>DBG Art. 214 Abs. 2 und 3</t>
  </si>
  <si>
    <t>Massgebendes Mindesteinkommen pro Steuerpflichtigen</t>
  </si>
  <si>
    <t>Anzahl Steuerpflichtige mit steuerbarem Einkommen tiefer als das massgebende Mindesteinkommen</t>
  </si>
  <si>
    <t>Steuerebares Einkommen der Steuerpflichtigen mit steuerbarem Einkommen tiefer als das massgebende Mindesteinkommen</t>
  </si>
  <si>
    <t>Steuerebares Einkommen der Steuerpflichtigen mit steuerbarem Einkommen grösser oder gleich dem massgebenden Mindesteinkommen</t>
  </si>
  <si>
    <t>in 1'000 Franken</t>
  </si>
  <si>
    <t>Faktor Alpha</t>
  </si>
  <si>
    <t>EFV-Arbeitspapier "Die Wertsteigerung des Reinvermögens im Ressourcenpotenzial des neuen Finanzausgleichs"</t>
  </si>
  <si>
    <t>Geschätztes massgebendes Vermögen</t>
  </si>
  <si>
    <t>ESTV; Statistik der direkten Bundessteuer gemäss Detailspezifikation der ESTV vom 18. März 2003</t>
  </si>
  <si>
    <t>Geschätztes massgebendes quellenbesteuertes Einkommen</t>
  </si>
  <si>
    <t>Massgebendes Einkommen der natürlichen Personen</t>
  </si>
  <si>
    <t>ASG</t>
  </si>
  <si>
    <t>H =G - (C/1000* F)</t>
  </si>
  <si>
    <t>Massgebendes quellenbesteuertes Einkommen</t>
  </si>
  <si>
    <t>Massgebendes Vermögen</t>
  </si>
  <si>
    <t>Reinvermögen</t>
  </si>
  <si>
    <t>ESTV; Statistik NFA gemäss Detailspezifikation der ESTV vom 18. März 2003</t>
  </si>
  <si>
    <t>Ordentlich besteuerte Unternehmen</t>
  </si>
  <si>
    <t>Holdinggesellschaften</t>
  </si>
  <si>
    <t>Domizilgesellschaften</t>
  </si>
  <si>
    <t>Gemischte Gesellschaften</t>
  </si>
  <si>
    <t>Faktor Beta</t>
  </si>
  <si>
    <t>Provisorisch veranlagte Gesellschaften mit besonderem Steuerstatus</t>
  </si>
  <si>
    <t>Massgebender Gewinn der juristischen Personen</t>
  </si>
  <si>
    <t>Massgebende Steuerrepartitionen</t>
  </si>
  <si>
    <t>C = B * A</t>
  </si>
  <si>
    <t>ESTV; Statistik NFA gemäss Detailspezifikation der ESTV vom 18. März 2004</t>
  </si>
  <si>
    <t>Zu Gunsten
anderer
Kantone</t>
  </si>
  <si>
    <t>Erhalten von
anderen
Kantonen</t>
  </si>
  <si>
    <t>Saldo</t>
  </si>
  <si>
    <t>C=B-A</t>
  </si>
  <si>
    <t>ESTV</t>
  </si>
  <si>
    <t>Steueraufkommen DBSt (= Ablieferungen an die ESTV)</t>
  </si>
  <si>
    <t>Tabellen "Natürliche_Personen"; "Quellenbesteuerte_Einkommen"; "Juristische Personen"</t>
  </si>
  <si>
    <t>F=E/D</t>
  </si>
  <si>
    <t>G=F*C</t>
  </si>
  <si>
    <t>Gewinn aus der Schweiz</t>
  </si>
  <si>
    <t>Gewinn aus dem Ausland</t>
  </si>
  <si>
    <t>Massgebender Gewinn</t>
  </si>
  <si>
    <t>F=C+E*D</t>
  </si>
  <si>
    <t>J</t>
  </si>
  <si>
    <t>J=G+I*H</t>
  </si>
  <si>
    <t>K</t>
  </si>
  <si>
    <t>L</t>
  </si>
  <si>
    <t>M</t>
  </si>
  <si>
    <t>N</t>
  </si>
  <si>
    <t>O</t>
  </si>
  <si>
    <t>N=K+L*M</t>
  </si>
  <si>
    <t>O=A+B+F+J+N</t>
  </si>
  <si>
    <t>Massgebende Steuerbemessungs-grundlage DBSt</t>
  </si>
  <si>
    <t>Mittlere Wohnbevölkerung</t>
  </si>
  <si>
    <t>Franken pro Einwohner</t>
  </si>
  <si>
    <t>Massgebendes Vermögen in Prozent des massgebenden Einkommens</t>
  </si>
  <si>
    <t>Prozent</t>
  </si>
  <si>
    <t>Gewichtungs-faktor</t>
  </si>
  <si>
    <t>Anzahl Steuerpflichtige mit steuerbarem Einkommen höher als das massgebende Mindesteinkommen</t>
  </si>
  <si>
    <t>MP_Holding</t>
  </si>
  <si>
    <t>ASG Total</t>
  </si>
  <si>
    <t>Natürliche Personen 1999</t>
  </si>
  <si>
    <t>Quellenbesteuerte Einkommen 1999</t>
  </si>
  <si>
    <t>ASG 1999</t>
  </si>
  <si>
    <t>Steuerrepartitionen 1999</t>
  </si>
  <si>
    <t>Juristische Personen 1999</t>
  </si>
  <si>
    <t>Vermögen 1999</t>
  </si>
  <si>
    <t>ASG 1999 pro Einwohner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</si>
</sst>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%"/>
    <numFmt numFmtId="165" formatCode="0.000%"/>
    <numFmt numFmtId="166" formatCode="#,##0.000"/>
    <numFmt numFmtId="167" formatCode="#,##0;[Red]#,##0"/>
    <numFmt numFmtId="168" formatCode="#,##0\ "/>
    <numFmt numFmtId="169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66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8" fontId="1" fillId="0" borderId="2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169" fontId="0" fillId="0" borderId="1" xfId="0" applyNumberFormat="1" applyBorder="1" applyAlignment="1">
      <alignment/>
    </xf>
    <xf numFmtId="169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Ressourcenausgleich\Basisdaten\Bemessungsjahr_1999\ASG_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Ressourcenausgleich\Ressourcenpotenzial\Referenzjahr_2004\RP\KANTBEV_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Ressourcenausgleich\Basisdaten\Sch&#228;tzungen\Globalbilanz\MQ_Basis_Glob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Ressourcenausgleich\Basisdaten\Sch&#228;tzungen\Globalbilanz\RV_Basis_Glob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Ressourcenausgleich\Ressourcenpotenzial\Referenzjahr_2008\ASG\Alpha_2008_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Ressourcenausgleich\Basisdaten\Sch&#228;tzungen\Globalbilanz\JP_Basis_Glo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G"/>
      <sheetName val="NP"/>
      <sheetName val="VERMÖGEN"/>
      <sheetName val="J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NTBE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_MQ_03_04"/>
      <sheetName val="TEXTAB"/>
      <sheetName val="D_GUETE_SCHAETZUNG"/>
      <sheetName val="DATEN_GUETE_SCHAETZUNG"/>
      <sheetName val="AUFENTHALTER"/>
      <sheetName val="NIEDERGELASSENE"/>
      <sheetName val="GRENZGAENGER"/>
      <sheetName val="SAISONIER"/>
      <sheetName val="ST_KANTBEV_CH"/>
      <sheetName val="INDIKATOR_REV"/>
      <sheetName val="INDIKATOR_REB"/>
      <sheetName val="RELA_GAMMA"/>
      <sheetName val="STEUEREINNAHMEN_E"/>
      <sheetName val="TAX"/>
      <sheetName val="MASSG_EINKOMM"/>
      <sheetName val="MQ_MASSG_ESTIM"/>
      <sheetName val="MQ_MASSG_COLLECT"/>
      <sheetName val="KANTBE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_SKV_RV"/>
      <sheetName val="D_WAI_RV"/>
      <sheetName val="D_Güte_Schätzung"/>
      <sheetName val="D_Vergl_Schätzung_alt_neu"/>
      <sheetName val="REG_VERM"/>
      <sheetName val="TEXTAB"/>
      <sheetName val="EINNAHMEN_VERM"/>
      <sheetName val="MASSG_EINKOMM"/>
      <sheetName val="STEUERKRAFT_VERMÖGEN"/>
      <sheetName val="WAI"/>
      <sheetName val="RV_COLLECT"/>
      <sheetName val="RV_ESTIM"/>
      <sheetName val="KANTBE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RTSCHRIFTEN_LPP_25"/>
      <sheetName val="WERTSCHRIFTEN_LPP_40"/>
      <sheetName val="WERTSCHRIFTEN_LPP_60"/>
      <sheetName val="SPARKONTO"/>
      <sheetName val="IMMO"/>
      <sheetName val="HYPO"/>
      <sheetName val="ZUS_20"/>
      <sheetName val="PORTFOLIO_20"/>
      <sheetName val="DIVIDEND"/>
      <sheetName val="THETA"/>
      <sheetName val="Tabelle_1"/>
      <sheetName val="Tabelle_3"/>
      <sheetName val="Tabelle_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_GK_EJP"/>
      <sheetName val="D_GK_TP"/>
      <sheetName val="D_Vergleich"/>
      <sheetName val="D_STEUERBELASTUNG"/>
      <sheetName val="D_RESID"/>
      <sheetName val="REG_JP"/>
      <sheetName val="TEXTAB"/>
      <sheetName val="BETA_GEWICHTET_03"/>
      <sheetName val="BETA_GEWICHTET_04"/>
      <sheetName val="EJP"/>
      <sheetName val="JP_DBST"/>
      <sheetName val="TP"/>
      <sheetName val="JP_COLLECT"/>
      <sheetName val="JP_ESTIM"/>
      <sheetName val="GK_COLLECT"/>
      <sheetName val="GK_ESTIM"/>
      <sheetName val="KANTBE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="90" zoomScaleNormal="90" workbookViewId="0" topLeftCell="A2">
      <selection activeCell="B2" sqref="B2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5" width="18.421875" style="0" customWidth="1"/>
    <col min="6" max="6" width="23.421875" style="0" customWidth="1"/>
    <col min="7" max="7" width="24.00390625" style="0" customWidth="1"/>
    <col min="8" max="8" width="22.28125" style="0" customWidth="1"/>
    <col min="9" max="9" width="22.57421875" style="0" customWidth="1"/>
    <col min="10" max="10" width="20.7109375" style="0" customWidth="1"/>
  </cols>
  <sheetData>
    <row r="1" ht="12.75" customHeight="1">
      <c r="B1" s="16"/>
    </row>
    <row r="2" spans="1:10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F2" s="4" t="s">
        <v>35</v>
      </c>
      <c r="G2" s="4" t="s">
        <v>36</v>
      </c>
      <c r="H2" s="4" t="s">
        <v>37</v>
      </c>
      <c r="I2" s="4" t="s">
        <v>39</v>
      </c>
      <c r="J2" s="4" t="s">
        <v>41</v>
      </c>
    </row>
    <row r="3" spans="1:10" ht="12.75">
      <c r="A3" s="2"/>
      <c r="B3" s="3" t="s">
        <v>34</v>
      </c>
      <c r="C3" s="4"/>
      <c r="D3" s="4"/>
      <c r="E3" s="4"/>
      <c r="F3" s="4"/>
      <c r="G3" s="2"/>
      <c r="H3" s="2"/>
      <c r="I3" s="5"/>
      <c r="J3" s="5" t="s">
        <v>59</v>
      </c>
    </row>
    <row r="4" spans="1:10" ht="102.75">
      <c r="A4" s="2"/>
      <c r="B4" s="28" t="s">
        <v>105</v>
      </c>
      <c r="C4" s="6" t="s">
        <v>43</v>
      </c>
      <c r="D4" s="6" t="s">
        <v>45</v>
      </c>
      <c r="E4" s="6" t="s">
        <v>47</v>
      </c>
      <c r="F4" s="6" t="s">
        <v>48</v>
      </c>
      <c r="G4" s="6" t="s">
        <v>49</v>
      </c>
      <c r="H4" s="6" t="s">
        <v>102</v>
      </c>
      <c r="I4" s="6" t="s">
        <v>50</v>
      </c>
      <c r="J4" s="6" t="s">
        <v>57</v>
      </c>
    </row>
    <row r="5" spans="1:10" ht="63" customHeight="1">
      <c r="A5" s="2"/>
      <c r="B5" s="3" t="s">
        <v>0</v>
      </c>
      <c r="C5" s="7" t="s">
        <v>44</v>
      </c>
      <c r="D5" s="7" t="s">
        <v>44</v>
      </c>
      <c r="E5" s="7" t="s">
        <v>46</v>
      </c>
      <c r="F5" s="7" t="s">
        <v>44</v>
      </c>
      <c r="G5" s="7" t="s">
        <v>44</v>
      </c>
      <c r="H5" s="7" t="s">
        <v>44</v>
      </c>
      <c r="I5" s="7" t="s">
        <v>44</v>
      </c>
      <c r="J5" s="2"/>
    </row>
    <row r="6" spans="1:10" ht="15.75" customHeight="1">
      <c r="A6" s="2"/>
      <c r="B6" s="3" t="s">
        <v>1</v>
      </c>
      <c r="C6" s="2"/>
      <c r="D6" s="2" t="s">
        <v>2</v>
      </c>
      <c r="E6" s="2" t="s">
        <v>38</v>
      </c>
      <c r="F6" s="2"/>
      <c r="G6" s="2" t="s">
        <v>2</v>
      </c>
      <c r="H6" s="2"/>
      <c r="I6" s="2" t="s">
        <v>2</v>
      </c>
      <c r="J6" s="2" t="s">
        <v>2</v>
      </c>
    </row>
    <row r="7" spans="1:12" ht="12.75">
      <c r="A7" s="2">
        <v>1</v>
      </c>
      <c r="B7" s="2" t="s">
        <v>3</v>
      </c>
      <c r="C7" s="8">
        <v>726023</v>
      </c>
      <c r="D7" s="8">
        <v>41186641.9</v>
      </c>
      <c r="E7" s="17">
        <v>27400</v>
      </c>
      <c r="F7" s="8">
        <v>213227</v>
      </c>
      <c r="G7" s="8">
        <v>2374536.9</v>
      </c>
      <c r="H7" s="8">
        <v>512796</v>
      </c>
      <c r="I7" s="8">
        <v>38812105</v>
      </c>
      <c r="J7" s="8">
        <f>I7-(E7/1000*H7)</f>
        <v>24761494.6</v>
      </c>
      <c r="L7" s="18"/>
    </row>
    <row r="8" spans="1:12" ht="12.75">
      <c r="A8" s="2">
        <v>2</v>
      </c>
      <c r="B8" s="2" t="s">
        <v>4</v>
      </c>
      <c r="C8" s="8">
        <v>570058</v>
      </c>
      <c r="D8" s="8">
        <v>23083717.3</v>
      </c>
      <c r="E8" s="17">
        <v>25100</v>
      </c>
      <c r="F8" s="8">
        <v>201509</v>
      </c>
      <c r="G8" s="8">
        <v>1908507.1</v>
      </c>
      <c r="H8" s="8">
        <v>368549</v>
      </c>
      <c r="I8" s="8">
        <v>21175210.2</v>
      </c>
      <c r="J8" s="8">
        <f aca="true" t="shared" si="0" ref="J8:J32">I8-(E8/1000*H8)</f>
        <v>11924630.299999999</v>
      </c>
      <c r="L8" s="18"/>
    </row>
    <row r="9" spans="1:12" ht="12.75">
      <c r="A9" s="2">
        <v>3</v>
      </c>
      <c r="B9" s="2" t="s">
        <v>5</v>
      </c>
      <c r="C9" s="8">
        <v>193526</v>
      </c>
      <c r="D9" s="8">
        <v>8439542.8</v>
      </c>
      <c r="E9" s="17">
        <v>25100</v>
      </c>
      <c r="F9" s="8">
        <v>60997</v>
      </c>
      <c r="G9" s="8">
        <v>606038</v>
      </c>
      <c r="H9" s="8">
        <v>132529</v>
      </c>
      <c r="I9" s="8">
        <v>7833504.800000001</v>
      </c>
      <c r="J9" s="8">
        <f t="shared" si="0"/>
        <v>4507026.9</v>
      </c>
      <c r="L9" s="18"/>
    </row>
    <row r="10" spans="1:12" ht="12.75">
      <c r="A10" s="2">
        <v>4</v>
      </c>
      <c r="B10" s="2" t="s">
        <v>6</v>
      </c>
      <c r="C10" s="8">
        <v>20331</v>
      </c>
      <c r="D10" s="8">
        <v>778959.8</v>
      </c>
      <c r="E10" s="17">
        <v>25100</v>
      </c>
      <c r="F10" s="8">
        <v>6806</v>
      </c>
      <c r="G10" s="8">
        <v>65979.1</v>
      </c>
      <c r="H10" s="8">
        <v>13525</v>
      </c>
      <c r="I10" s="8">
        <v>712980.7</v>
      </c>
      <c r="J10" s="8">
        <f t="shared" si="0"/>
        <v>373503.19999999995</v>
      </c>
      <c r="L10" s="18"/>
    </row>
    <row r="11" spans="1:12" ht="12.75">
      <c r="A11" s="2">
        <v>5</v>
      </c>
      <c r="B11" s="2" t="s">
        <v>7</v>
      </c>
      <c r="C11" s="8">
        <v>73086</v>
      </c>
      <c r="D11" s="8">
        <v>4244697.8</v>
      </c>
      <c r="E11" s="17">
        <v>25100</v>
      </c>
      <c r="F11" s="8">
        <v>22933</v>
      </c>
      <c r="G11" s="8">
        <v>237163.1</v>
      </c>
      <c r="H11" s="8">
        <v>50153</v>
      </c>
      <c r="I11" s="8">
        <v>4007534.7</v>
      </c>
      <c r="J11" s="8">
        <f t="shared" si="0"/>
        <v>2748694.4000000004</v>
      </c>
      <c r="L11" s="18"/>
    </row>
    <row r="12" spans="1:12" ht="12.75">
      <c r="A12" s="2">
        <v>6</v>
      </c>
      <c r="B12" s="2" t="s">
        <v>8</v>
      </c>
      <c r="C12" s="8">
        <v>19198</v>
      </c>
      <c r="D12" s="8">
        <v>763402.7</v>
      </c>
      <c r="E12" s="17">
        <v>25100</v>
      </c>
      <c r="F12" s="8">
        <v>7143</v>
      </c>
      <c r="G12" s="8">
        <v>74945</v>
      </c>
      <c r="H12" s="8">
        <v>12055</v>
      </c>
      <c r="I12" s="8">
        <v>688457.7</v>
      </c>
      <c r="J12" s="8">
        <f t="shared" si="0"/>
        <v>385877.19999999995</v>
      </c>
      <c r="L12" s="18"/>
    </row>
    <row r="13" spans="1:12" ht="12.75">
      <c r="A13" s="2">
        <v>7</v>
      </c>
      <c r="B13" s="2" t="s">
        <v>9</v>
      </c>
      <c r="C13" s="8">
        <v>21960</v>
      </c>
      <c r="D13" s="8">
        <v>1219835.8</v>
      </c>
      <c r="E13" s="17">
        <v>25100</v>
      </c>
      <c r="F13" s="8">
        <v>6008</v>
      </c>
      <c r="G13" s="8">
        <v>64657.1</v>
      </c>
      <c r="H13" s="8">
        <v>15952</v>
      </c>
      <c r="I13" s="8">
        <v>1155178.7</v>
      </c>
      <c r="J13" s="8">
        <f t="shared" si="0"/>
        <v>754783.5</v>
      </c>
      <c r="L13" s="18"/>
    </row>
    <row r="14" spans="1:12" ht="12.75">
      <c r="A14" s="2">
        <v>8</v>
      </c>
      <c r="B14" s="2" t="s">
        <v>10</v>
      </c>
      <c r="C14" s="8">
        <v>21912</v>
      </c>
      <c r="D14" s="8">
        <v>912749.3</v>
      </c>
      <c r="E14" s="17">
        <v>25100</v>
      </c>
      <c r="F14" s="8">
        <v>6596</v>
      </c>
      <c r="G14" s="8">
        <v>74715.7</v>
      </c>
      <c r="H14" s="8">
        <v>15316</v>
      </c>
      <c r="I14" s="8">
        <v>838033.6</v>
      </c>
      <c r="J14" s="8">
        <f t="shared" si="0"/>
        <v>453601.99999999994</v>
      </c>
      <c r="L14" s="18"/>
    </row>
    <row r="15" spans="1:12" ht="12.75">
      <c r="A15" s="2">
        <v>9</v>
      </c>
      <c r="B15" s="2" t="s">
        <v>11</v>
      </c>
      <c r="C15" s="8">
        <v>57494</v>
      </c>
      <c r="D15" s="8">
        <v>3746220.1</v>
      </c>
      <c r="E15" s="17">
        <v>25100</v>
      </c>
      <c r="F15" s="8">
        <v>13930</v>
      </c>
      <c r="G15" s="8">
        <v>149901.3</v>
      </c>
      <c r="H15" s="8">
        <v>43564</v>
      </c>
      <c r="I15" s="8">
        <v>3596318.8</v>
      </c>
      <c r="J15" s="8">
        <f t="shared" si="0"/>
        <v>2502862.3999999994</v>
      </c>
      <c r="L15" s="18"/>
    </row>
    <row r="16" spans="1:12" ht="12.75">
      <c r="A16" s="2">
        <v>10</v>
      </c>
      <c r="B16" s="2" t="s">
        <v>12</v>
      </c>
      <c r="C16" s="8">
        <v>127213</v>
      </c>
      <c r="D16" s="8">
        <v>5589482</v>
      </c>
      <c r="E16" s="17">
        <v>25100</v>
      </c>
      <c r="F16" s="8">
        <v>38901</v>
      </c>
      <c r="G16" s="8">
        <v>473918.9</v>
      </c>
      <c r="H16" s="8">
        <v>88312</v>
      </c>
      <c r="I16" s="8">
        <v>5115563.1</v>
      </c>
      <c r="J16" s="8">
        <f t="shared" si="0"/>
        <v>2898931.8999999994</v>
      </c>
      <c r="L16" s="18"/>
    </row>
    <row r="17" spans="1:12" ht="12.75">
      <c r="A17" s="2">
        <v>11</v>
      </c>
      <c r="B17" s="2" t="s">
        <v>13</v>
      </c>
      <c r="C17" s="8">
        <v>143623</v>
      </c>
      <c r="D17" s="8">
        <v>6318955.2</v>
      </c>
      <c r="E17" s="17">
        <v>25100</v>
      </c>
      <c r="F17" s="8">
        <v>42324</v>
      </c>
      <c r="G17" s="8">
        <v>440989</v>
      </c>
      <c r="H17" s="8">
        <v>101299</v>
      </c>
      <c r="I17" s="8">
        <v>5877966.2</v>
      </c>
      <c r="J17" s="8">
        <f t="shared" si="0"/>
        <v>3335361.3</v>
      </c>
      <c r="L17" s="18"/>
    </row>
    <row r="18" spans="1:12" ht="12.75">
      <c r="A18" s="2">
        <v>12</v>
      </c>
      <c r="B18" s="2" t="s">
        <v>14</v>
      </c>
      <c r="C18" s="8">
        <v>118094</v>
      </c>
      <c r="D18" s="8">
        <v>6400551.2</v>
      </c>
      <c r="E18" s="17">
        <v>27400</v>
      </c>
      <c r="F18" s="8">
        <v>36674</v>
      </c>
      <c r="G18" s="8">
        <v>429255.7</v>
      </c>
      <c r="H18" s="8">
        <v>81420</v>
      </c>
      <c r="I18" s="8">
        <v>5971295.5</v>
      </c>
      <c r="J18" s="8">
        <f t="shared" si="0"/>
        <v>3740387.5</v>
      </c>
      <c r="L18" s="18"/>
    </row>
    <row r="19" spans="1:12" ht="12.75">
      <c r="A19" s="2">
        <v>13</v>
      </c>
      <c r="B19" s="2" t="s">
        <v>15</v>
      </c>
      <c r="C19" s="8">
        <v>155181</v>
      </c>
      <c r="D19" s="8">
        <v>8332954.7</v>
      </c>
      <c r="E19" s="17">
        <v>25100</v>
      </c>
      <c r="F19" s="8">
        <v>39713</v>
      </c>
      <c r="G19" s="8">
        <v>346276.2</v>
      </c>
      <c r="H19" s="8">
        <v>115468</v>
      </c>
      <c r="I19" s="8">
        <v>7986678.5</v>
      </c>
      <c r="J19" s="8">
        <f t="shared" si="0"/>
        <v>5088431.699999999</v>
      </c>
      <c r="L19" s="18"/>
    </row>
    <row r="20" spans="1:12" ht="12.75">
      <c r="A20" s="2">
        <v>14</v>
      </c>
      <c r="B20" s="2" t="s">
        <v>16</v>
      </c>
      <c r="C20" s="8">
        <v>43615</v>
      </c>
      <c r="D20" s="8">
        <v>1918714.3</v>
      </c>
      <c r="E20" s="17">
        <v>25100</v>
      </c>
      <c r="F20" s="8">
        <v>12336</v>
      </c>
      <c r="G20" s="8">
        <v>122900</v>
      </c>
      <c r="H20" s="8">
        <v>31279</v>
      </c>
      <c r="I20" s="8">
        <v>1795814.3</v>
      </c>
      <c r="J20" s="8">
        <f t="shared" si="0"/>
        <v>1010711.4</v>
      </c>
      <c r="L20" s="18"/>
    </row>
    <row r="21" spans="1:12" ht="12.75">
      <c r="A21" s="2">
        <v>15</v>
      </c>
      <c r="B21" s="2" t="s">
        <v>17</v>
      </c>
      <c r="C21" s="8">
        <v>30970</v>
      </c>
      <c r="D21" s="8">
        <v>1395645</v>
      </c>
      <c r="E21" s="17">
        <v>25100</v>
      </c>
      <c r="F21" s="8">
        <v>10073</v>
      </c>
      <c r="G21" s="8">
        <v>97381.8</v>
      </c>
      <c r="H21" s="8">
        <v>20897</v>
      </c>
      <c r="I21" s="8">
        <v>1298263.2</v>
      </c>
      <c r="J21" s="8">
        <f t="shared" si="0"/>
        <v>773748.4999999999</v>
      </c>
      <c r="L21" s="18"/>
    </row>
    <row r="22" spans="1:12" ht="12.75">
      <c r="A22" s="2">
        <v>16</v>
      </c>
      <c r="B22" s="2" t="s">
        <v>18</v>
      </c>
      <c r="C22" s="8">
        <v>7945</v>
      </c>
      <c r="D22" s="8">
        <v>369108.9</v>
      </c>
      <c r="E22" s="17">
        <v>25100</v>
      </c>
      <c r="F22" s="8">
        <v>2539</v>
      </c>
      <c r="G22" s="8">
        <v>28848.2</v>
      </c>
      <c r="H22" s="8">
        <v>5406</v>
      </c>
      <c r="I22" s="8">
        <v>340260.7</v>
      </c>
      <c r="J22" s="8">
        <f t="shared" si="0"/>
        <v>204570.1</v>
      </c>
      <c r="L22" s="18"/>
    </row>
    <row r="23" spans="1:12" ht="12.75">
      <c r="A23" s="2">
        <v>17</v>
      </c>
      <c r="B23" s="2" t="s">
        <v>19</v>
      </c>
      <c r="C23" s="8">
        <v>258116</v>
      </c>
      <c r="D23" s="8">
        <v>11020216.4</v>
      </c>
      <c r="E23" s="17">
        <v>25100</v>
      </c>
      <c r="F23" s="8">
        <v>83735</v>
      </c>
      <c r="G23" s="8">
        <v>813513.4</v>
      </c>
      <c r="H23" s="8">
        <v>174381</v>
      </c>
      <c r="I23" s="8">
        <v>10206703</v>
      </c>
      <c r="J23" s="8">
        <f t="shared" si="0"/>
        <v>5829739.899999999</v>
      </c>
      <c r="L23" s="18"/>
    </row>
    <row r="24" spans="1:12" ht="12.75">
      <c r="A24" s="2">
        <v>18</v>
      </c>
      <c r="B24" s="2" t="s">
        <v>20</v>
      </c>
      <c r="C24" s="8">
        <v>130521</v>
      </c>
      <c r="D24" s="8">
        <v>4978980.7</v>
      </c>
      <c r="E24" s="17">
        <v>25100</v>
      </c>
      <c r="F24" s="8">
        <v>55235</v>
      </c>
      <c r="G24" s="8">
        <v>437884.1</v>
      </c>
      <c r="H24" s="8">
        <v>75286</v>
      </c>
      <c r="I24" s="8">
        <v>4541096.6</v>
      </c>
      <c r="J24" s="8">
        <f t="shared" si="0"/>
        <v>2651417.9999999995</v>
      </c>
      <c r="L24" s="18"/>
    </row>
    <row r="25" spans="1:12" ht="12.75">
      <c r="A25" s="2">
        <v>19</v>
      </c>
      <c r="B25" s="2" t="s">
        <v>21</v>
      </c>
      <c r="C25" s="8">
        <v>308733</v>
      </c>
      <c r="D25" s="8">
        <v>14766998</v>
      </c>
      <c r="E25" s="17">
        <v>25100</v>
      </c>
      <c r="F25" s="8">
        <v>80228</v>
      </c>
      <c r="G25" s="8">
        <v>775938.2</v>
      </c>
      <c r="H25" s="8">
        <v>228505</v>
      </c>
      <c r="I25" s="8">
        <v>13991059.8</v>
      </c>
      <c r="J25" s="8">
        <f t="shared" si="0"/>
        <v>8255584.300000001</v>
      </c>
      <c r="L25" s="18"/>
    </row>
    <row r="26" spans="1:12" ht="12.75">
      <c r="A26" s="2">
        <v>20</v>
      </c>
      <c r="B26" s="2" t="s">
        <v>22</v>
      </c>
      <c r="C26" s="8">
        <v>122793</v>
      </c>
      <c r="D26" s="8">
        <v>5728166.8</v>
      </c>
      <c r="E26" s="17">
        <v>27400</v>
      </c>
      <c r="F26" s="8">
        <v>39982</v>
      </c>
      <c r="G26" s="8">
        <v>489191.9</v>
      </c>
      <c r="H26" s="8">
        <v>82811</v>
      </c>
      <c r="I26" s="8">
        <v>5238974.9</v>
      </c>
      <c r="J26" s="8">
        <f t="shared" si="0"/>
        <v>2969953.5000000005</v>
      </c>
      <c r="L26" s="18"/>
    </row>
    <row r="27" spans="1:12" ht="12.75">
      <c r="A27" s="2">
        <v>21</v>
      </c>
      <c r="B27" s="2" t="s">
        <v>23</v>
      </c>
      <c r="C27" s="8">
        <v>188888</v>
      </c>
      <c r="D27" s="8">
        <v>7827616.2</v>
      </c>
      <c r="E27" s="17">
        <v>25100</v>
      </c>
      <c r="F27" s="8">
        <v>69454</v>
      </c>
      <c r="G27" s="8">
        <v>504267</v>
      </c>
      <c r="H27" s="8">
        <v>119434</v>
      </c>
      <c r="I27" s="8">
        <v>7323349.2</v>
      </c>
      <c r="J27" s="8">
        <f t="shared" si="0"/>
        <v>4325555.8</v>
      </c>
      <c r="L27" s="18"/>
    </row>
    <row r="28" spans="1:12" ht="12.75">
      <c r="A28" s="2">
        <v>22</v>
      </c>
      <c r="B28" s="2" t="s">
        <v>24</v>
      </c>
      <c r="C28" s="8">
        <v>371463</v>
      </c>
      <c r="D28" s="8">
        <v>17920473.1</v>
      </c>
      <c r="E28" s="17">
        <v>25100</v>
      </c>
      <c r="F28" s="8">
        <v>119997</v>
      </c>
      <c r="G28" s="8">
        <v>786909.8</v>
      </c>
      <c r="H28" s="8">
        <v>251466</v>
      </c>
      <c r="I28" s="8">
        <v>17133563.3</v>
      </c>
      <c r="J28" s="8">
        <f t="shared" si="0"/>
        <v>10821766.7</v>
      </c>
      <c r="L28" s="18"/>
    </row>
    <row r="29" spans="1:12" ht="12.75">
      <c r="A29" s="2">
        <v>23</v>
      </c>
      <c r="B29" s="2" t="s">
        <v>25</v>
      </c>
      <c r="C29" s="8">
        <v>189658</v>
      </c>
      <c r="D29" s="8">
        <v>6589384.4</v>
      </c>
      <c r="E29" s="17">
        <v>25100</v>
      </c>
      <c r="F29" s="8">
        <v>82826</v>
      </c>
      <c r="G29" s="8">
        <v>658567.7</v>
      </c>
      <c r="H29" s="8">
        <v>106832</v>
      </c>
      <c r="I29" s="8">
        <v>5930816.7</v>
      </c>
      <c r="J29" s="8">
        <f t="shared" si="0"/>
        <v>3249333.5</v>
      </c>
      <c r="L29" s="18"/>
    </row>
    <row r="30" spans="1:12" ht="12.75">
      <c r="A30" s="2">
        <v>24</v>
      </c>
      <c r="B30" s="2" t="s">
        <v>26</v>
      </c>
      <c r="C30" s="8">
        <v>96186</v>
      </c>
      <c r="D30" s="8">
        <v>4328201.9</v>
      </c>
      <c r="E30" s="17">
        <v>25100</v>
      </c>
      <c r="F30" s="8">
        <v>28854</v>
      </c>
      <c r="G30" s="8">
        <v>333433</v>
      </c>
      <c r="H30" s="8">
        <v>67332</v>
      </c>
      <c r="I30" s="8">
        <v>3994768.9</v>
      </c>
      <c r="J30" s="8">
        <f t="shared" si="0"/>
        <v>2304735.6999999997</v>
      </c>
      <c r="L30" s="18"/>
    </row>
    <row r="31" spans="1:12" ht="12.75">
      <c r="A31" s="2">
        <v>25</v>
      </c>
      <c r="B31" s="2" t="s">
        <v>27</v>
      </c>
      <c r="C31" s="8">
        <v>225506</v>
      </c>
      <c r="D31" s="8">
        <v>11863114.9</v>
      </c>
      <c r="E31" s="17">
        <v>25100</v>
      </c>
      <c r="F31" s="8">
        <v>85955</v>
      </c>
      <c r="G31" s="8">
        <v>296294.5</v>
      </c>
      <c r="H31" s="8">
        <v>139551</v>
      </c>
      <c r="I31" s="8">
        <v>11566820.4</v>
      </c>
      <c r="J31" s="8">
        <f t="shared" si="0"/>
        <v>8064090.300000001</v>
      </c>
      <c r="L31" s="18"/>
    </row>
    <row r="32" spans="1:12" ht="12.75">
      <c r="A32" s="2">
        <v>26</v>
      </c>
      <c r="B32" s="2" t="s">
        <v>28</v>
      </c>
      <c r="C32" s="8">
        <v>40120</v>
      </c>
      <c r="D32" s="8">
        <v>1547281.9</v>
      </c>
      <c r="E32" s="17">
        <v>25100</v>
      </c>
      <c r="F32" s="8">
        <v>13886</v>
      </c>
      <c r="G32" s="8">
        <v>140407.7</v>
      </c>
      <c r="H32" s="8">
        <v>26234</v>
      </c>
      <c r="I32" s="8">
        <v>1406874.2</v>
      </c>
      <c r="J32" s="8">
        <f t="shared" si="0"/>
        <v>748400.7999999999</v>
      </c>
      <c r="L32" s="18"/>
    </row>
    <row r="33" spans="1:12" s="1" customFormat="1" ht="12.75">
      <c r="A33" s="11"/>
      <c r="B33" s="9" t="s">
        <v>29</v>
      </c>
      <c r="C33" s="10">
        <f>SUM(C7:C32)</f>
        <v>4262213</v>
      </c>
      <c r="D33" s="10">
        <f>SUM(D7:D32)</f>
        <v>201271613.10000002</v>
      </c>
      <c r="E33" s="10"/>
      <c r="F33" s="10">
        <f>SUM(F7:F32)</f>
        <v>1381861</v>
      </c>
      <c r="G33" s="10">
        <f>SUM(G7:G32)</f>
        <v>12732420.399999999</v>
      </c>
      <c r="H33" s="10">
        <f>SUM(H7:H32)</f>
        <v>2880352</v>
      </c>
      <c r="I33" s="10">
        <f>SUM(I7:I32)</f>
        <v>188539192.7</v>
      </c>
      <c r="J33" s="10">
        <f>SUM(J7:J32)</f>
        <v>114685195.39999999</v>
      </c>
      <c r="L33" s="19"/>
    </row>
  </sheetData>
  <printOptions/>
  <pageMargins left="0.75" right="0.75" top="1" bottom="1" header="0.4921259845" footer="0.4921259845"/>
  <pageSetup horizontalDpi="600" verticalDpi="6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C7" sqref="C7:C32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22.57421875" style="0" customWidth="1"/>
  </cols>
  <sheetData>
    <row r="2" spans="1:3" ht="12.75">
      <c r="A2" s="2"/>
      <c r="B2" s="3" t="s">
        <v>32</v>
      </c>
      <c r="C2" s="4" t="s">
        <v>30</v>
      </c>
    </row>
    <row r="3" spans="1:3" ht="12.75">
      <c r="A3" s="2"/>
      <c r="B3" s="3" t="s">
        <v>34</v>
      </c>
      <c r="C3" s="5"/>
    </row>
    <row r="4" spans="1:8" ht="70.5" customHeight="1">
      <c r="A4" s="2"/>
      <c r="B4" s="28" t="s">
        <v>106</v>
      </c>
      <c r="C4" s="6" t="s">
        <v>60</v>
      </c>
      <c r="H4" s="1"/>
    </row>
    <row r="5" spans="1:3" ht="66.75" customHeight="1">
      <c r="A5" s="2"/>
      <c r="B5" s="3" t="s">
        <v>0</v>
      </c>
      <c r="C5" s="7" t="s">
        <v>63</v>
      </c>
    </row>
    <row r="6" spans="1:3" ht="15.75" customHeight="1">
      <c r="A6" s="2"/>
      <c r="B6" s="3" t="s">
        <v>1</v>
      </c>
      <c r="C6" s="2" t="s">
        <v>51</v>
      </c>
    </row>
    <row r="7" spans="1:3" ht="12.75">
      <c r="A7" s="2">
        <v>1</v>
      </c>
      <c r="B7" s="2" t="s">
        <v>3</v>
      </c>
      <c r="C7" s="8">
        <v>707710.5831882231</v>
      </c>
    </row>
    <row r="8" spans="1:3" ht="12.75">
      <c r="A8" s="2">
        <v>2</v>
      </c>
      <c r="B8" s="2" t="s">
        <v>4</v>
      </c>
      <c r="C8" s="8">
        <v>455201.0053316967</v>
      </c>
    </row>
    <row r="9" spans="1:3" ht="12.75">
      <c r="A9" s="2">
        <v>3</v>
      </c>
      <c r="B9" s="2" t="s">
        <v>5</v>
      </c>
      <c r="C9" s="8">
        <v>209913.98338903632</v>
      </c>
    </row>
    <row r="10" spans="1:3" ht="12.75">
      <c r="A10" s="2">
        <v>4</v>
      </c>
      <c r="B10" s="2" t="s">
        <v>6</v>
      </c>
      <c r="C10" s="8">
        <v>16409.218654705637</v>
      </c>
    </row>
    <row r="11" spans="1:3" ht="12.75">
      <c r="A11" s="2">
        <v>5</v>
      </c>
      <c r="B11" s="2" t="s">
        <v>7</v>
      </c>
      <c r="C11" s="8">
        <v>50604.70516208308</v>
      </c>
    </row>
    <row r="12" spans="1:3" ht="12.75">
      <c r="A12" s="2">
        <v>6</v>
      </c>
      <c r="B12" s="2" t="s">
        <v>8</v>
      </c>
      <c r="C12" s="8">
        <v>19647.08855706752</v>
      </c>
    </row>
    <row r="13" spans="1:3" ht="12.75">
      <c r="A13" s="2">
        <v>7</v>
      </c>
      <c r="B13" s="2" t="s">
        <v>9</v>
      </c>
      <c r="C13" s="8">
        <v>11925.323852048805</v>
      </c>
    </row>
    <row r="14" spans="1:3" ht="12.75">
      <c r="A14" s="2">
        <v>8</v>
      </c>
      <c r="B14" s="2" t="s">
        <v>10</v>
      </c>
      <c r="C14" s="8">
        <v>21002.56578183523</v>
      </c>
    </row>
    <row r="15" spans="1:3" ht="12.75">
      <c r="A15" s="2">
        <v>9</v>
      </c>
      <c r="B15" s="2" t="s">
        <v>11</v>
      </c>
      <c r="C15" s="8">
        <v>51091.3340170564</v>
      </c>
    </row>
    <row r="16" spans="1:3" ht="12.75">
      <c r="A16" s="2">
        <v>10</v>
      </c>
      <c r="B16" s="2" t="s">
        <v>12</v>
      </c>
      <c r="C16" s="8">
        <v>138304.7669726646</v>
      </c>
    </row>
    <row r="17" spans="1:3" ht="12.75">
      <c r="A17" s="2">
        <v>11</v>
      </c>
      <c r="B17" s="2" t="s">
        <v>13</v>
      </c>
      <c r="C17" s="8">
        <v>107701.54749718621</v>
      </c>
    </row>
    <row r="18" spans="1:3" ht="12.75">
      <c r="A18" s="2">
        <v>12</v>
      </c>
      <c r="B18" s="2" t="s">
        <v>14</v>
      </c>
      <c r="C18" s="8">
        <v>522389.8251112419</v>
      </c>
    </row>
    <row r="19" spans="1:3" ht="12.75">
      <c r="A19" s="2">
        <v>13</v>
      </c>
      <c r="B19" s="2" t="s">
        <v>15</v>
      </c>
      <c r="C19" s="8">
        <v>245531.96430586395</v>
      </c>
    </row>
    <row r="20" spans="1:3" ht="12.75">
      <c r="A20" s="2">
        <v>14</v>
      </c>
      <c r="B20" s="2" t="s">
        <v>16</v>
      </c>
      <c r="C20" s="8">
        <v>68715.95382896719</v>
      </c>
    </row>
    <row r="21" spans="1:3" ht="12.75">
      <c r="A21" s="2">
        <v>15</v>
      </c>
      <c r="B21" s="2" t="s">
        <v>17</v>
      </c>
      <c r="C21" s="8">
        <v>25860.353898814246</v>
      </c>
    </row>
    <row r="22" spans="1:3" ht="12.75">
      <c r="A22" s="2">
        <v>16</v>
      </c>
      <c r="B22" s="2" t="s">
        <v>18</v>
      </c>
      <c r="C22" s="8">
        <v>8126.496506267983</v>
      </c>
    </row>
    <row r="23" spans="1:3" ht="12.75">
      <c r="A23" s="2">
        <v>17</v>
      </c>
      <c r="B23" s="2" t="s">
        <v>19</v>
      </c>
      <c r="C23" s="8">
        <v>307700.2303278811</v>
      </c>
    </row>
    <row r="24" spans="1:3" ht="12.75">
      <c r="A24" s="2">
        <v>18</v>
      </c>
      <c r="B24" s="2" t="s">
        <v>20</v>
      </c>
      <c r="C24" s="8">
        <v>222920.8653798062</v>
      </c>
    </row>
    <row r="25" spans="1:3" ht="12.75">
      <c r="A25" s="2">
        <v>19</v>
      </c>
      <c r="B25" s="2" t="s">
        <v>21</v>
      </c>
      <c r="C25" s="8">
        <v>429369.3242118389</v>
      </c>
    </row>
    <row r="26" spans="1:3" ht="12.75">
      <c r="A26" s="2">
        <v>20</v>
      </c>
      <c r="B26" s="2" t="s">
        <v>22</v>
      </c>
      <c r="C26" s="8">
        <v>147028.3264132567</v>
      </c>
    </row>
    <row r="27" spans="1:3" ht="12.75">
      <c r="A27" s="2">
        <v>21</v>
      </c>
      <c r="B27" s="2" t="s">
        <v>23</v>
      </c>
      <c r="C27" s="8">
        <v>554412.8726322963</v>
      </c>
    </row>
    <row r="28" spans="1:3" ht="12.75">
      <c r="A28" s="2">
        <v>22</v>
      </c>
      <c r="B28" s="2" t="s">
        <v>24</v>
      </c>
      <c r="C28" s="8">
        <v>520885.637916076</v>
      </c>
    </row>
    <row r="29" spans="1:3" ht="12.75">
      <c r="A29" s="2">
        <v>23</v>
      </c>
      <c r="B29" s="2" t="s">
        <v>25</v>
      </c>
      <c r="C29" s="8">
        <v>187597.5531789476</v>
      </c>
    </row>
    <row r="30" spans="1:3" ht="12.75">
      <c r="A30" s="2">
        <v>24</v>
      </c>
      <c r="B30" s="2" t="s">
        <v>26</v>
      </c>
      <c r="C30" s="8">
        <v>120889.830745369</v>
      </c>
    </row>
    <row r="31" spans="1:3" ht="12.75">
      <c r="A31" s="2">
        <v>25</v>
      </c>
      <c r="B31" s="2" t="s">
        <v>27</v>
      </c>
      <c r="C31" s="8">
        <v>1002349.8032363673</v>
      </c>
    </row>
    <row r="32" spans="1:3" ht="12.75">
      <c r="A32" s="2">
        <v>26</v>
      </c>
      <c r="B32" s="2" t="s">
        <v>28</v>
      </c>
      <c r="C32" s="8">
        <v>50718.72149893358</v>
      </c>
    </row>
    <row r="33" spans="1:3" s="1" customFormat="1" ht="12.75">
      <c r="A33" s="11"/>
      <c r="B33" s="9" t="s">
        <v>29</v>
      </c>
      <c r="C33" s="10">
        <f>SUM(C7:C32)</f>
        <v>6204009.881595531</v>
      </c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D33" sqref="D33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20.421875" style="0" customWidth="1"/>
    <col min="4" max="4" width="19.28125" style="0" customWidth="1"/>
    <col min="5" max="5" width="24.00390625" style="0" customWidth="1"/>
    <col min="6" max="6" width="2.421875" style="0" customWidth="1"/>
    <col min="7" max="7" width="26.00390625" style="0" customWidth="1"/>
  </cols>
  <sheetData>
    <row r="2" spans="1:7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G2" s="2"/>
    </row>
    <row r="3" spans="1:7" ht="12.75">
      <c r="A3" s="2"/>
      <c r="B3" s="3" t="s">
        <v>34</v>
      </c>
      <c r="C3" s="5"/>
      <c r="D3" s="4"/>
      <c r="E3" s="5" t="s">
        <v>72</v>
      </c>
      <c r="G3" s="2"/>
    </row>
    <row r="4" spans="1:8" ht="51.75">
      <c r="A4" s="2"/>
      <c r="B4" s="28" t="s">
        <v>110</v>
      </c>
      <c r="C4" s="6" t="s">
        <v>62</v>
      </c>
      <c r="D4" s="6" t="s">
        <v>52</v>
      </c>
      <c r="E4" s="6" t="s">
        <v>61</v>
      </c>
      <c r="G4" s="6" t="s">
        <v>99</v>
      </c>
      <c r="H4" s="1"/>
    </row>
    <row r="5" spans="1:7" ht="91.5" customHeight="1">
      <c r="A5" s="2"/>
      <c r="B5" s="3" t="s">
        <v>0</v>
      </c>
      <c r="C5" s="7" t="s">
        <v>63</v>
      </c>
      <c r="D5" s="7" t="s">
        <v>53</v>
      </c>
      <c r="E5" s="7"/>
      <c r="G5" s="2"/>
    </row>
    <row r="6" spans="1:7" ht="15.75" customHeight="1">
      <c r="A6" s="2"/>
      <c r="B6" s="3" t="s">
        <v>1</v>
      </c>
      <c r="C6" s="2" t="s">
        <v>51</v>
      </c>
      <c r="D6" s="2"/>
      <c r="E6" s="2" t="s">
        <v>2</v>
      </c>
      <c r="G6" s="2" t="s">
        <v>100</v>
      </c>
    </row>
    <row r="7" spans="1:7" ht="12.75">
      <c r="A7" s="2">
        <v>1</v>
      </c>
      <c r="B7" s="2" t="s">
        <v>3</v>
      </c>
      <c r="C7" s="8">
        <v>292268143.3875689</v>
      </c>
      <c r="D7" s="12">
        <v>0.012180946099624954</v>
      </c>
      <c r="E7" s="8">
        <f>C7*D7</f>
        <v>3560102.501241434</v>
      </c>
      <c r="G7" s="27">
        <f>E7/Natürliche_Personen!J7</f>
        <v>0.14377575177717397</v>
      </c>
    </row>
    <row r="8" spans="1:7" ht="12.75">
      <c r="A8" s="2">
        <v>2</v>
      </c>
      <c r="B8" s="2" t="s">
        <v>4</v>
      </c>
      <c r="C8" s="8">
        <v>103180866.94463284</v>
      </c>
      <c r="D8" s="12">
        <v>0.012180946099624954</v>
      </c>
      <c r="E8" s="8">
        <f aca="true" t="shared" si="0" ref="E8:E32">C8*D8</f>
        <v>1256840.5787651467</v>
      </c>
      <c r="G8" s="27">
        <f>E8/Natürliche_Personen!J8</f>
        <v>0.10539870395522004</v>
      </c>
    </row>
    <row r="9" spans="1:7" ht="12.75">
      <c r="A9" s="2">
        <v>3</v>
      </c>
      <c r="B9" s="2" t="s">
        <v>5</v>
      </c>
      <c r="C9" s="8">
        <v>32235458.965806216</v>
      </c>
      <c r="D9" s="12">
        <v>0.012180946099624954</v>
      </c>
      <c r="E9" s="8">
        <f t="shared" si="0"/>
        <v>392658.3881591575</v>
      </c>
      <c r="G9" s="27">
        <f>E9/Natürliche_Personen!J9</f>
        <v>0.08712137665722773</v>
      </c>
    </row>
    <row r="10" spans="1:7" ht="12.75">
      <c r="A10" s="2">
        <v>4</v>
      </c>
      <c r="B10" s="2" t="s">
        <v>6</v>
      </c>
      <c r="C10" s="8">
        <v>3381957.4545581704</v>
      </c>
      <c r="D10" s="12">
        <v>0.012180946099624954</v>
      </c>
      <c r="E10" s="8">
        <f t="shared" si="0"/>
        <v>41195.44146519788</v>
      </c>
      <c r="G10" s="27">
        <f>E10/Natürliche_Personen!J10</f>
        <v>0.11029474838555034</v>
      </c>
    </row>
    <row r="11" spans="1:7" ht="12.75">
      <c r="A11" s="2">
        <v>5</v>
      </c>
      <c r="B11" s="2" t="s">
        <v>7</v>
      </c>
      <c r="C11" s="8">
        <v>23010557.256789103</v>
      </c>
      <c r="D11" s="12">
        <v>0.012180946099624954</v>
      </c>
      <c r="E11" s="8">
        <f t="shared" si="0"/>
        <v>280290.35766728193</v>
      </c>
      <c r="G11" s="27">
        <f>E11/Natürliche_Personen!J11</f>
        <v>0.10197217910702693</v>
      </c>
    </row>
    <row r="12" spans="1:7" ht="12.75">
      <c r="A12" s="2">
        <v>6</v>
      </c>
      <c r="B12" s="2" t="s">
        <v>8</v>
      </c>
      <c r="C12" s="8">
        <v>2817623.8946372597</v>
      </c>
      <c r="D12" s="12">
        <v>0.012180946099624954</v>
      </c>
      <c r="E12" s="8">
        <f t="shared" si="0"/>
        <v>34321.3247895918</v>
      </c>
      <c r="G12" s="27">
        <f>E12/Natürliche_Personen!J12</f>
        <v>0.08894364525707092</v>
      </c>
    </row>
    <row r="13" spans="1:7" ht="12.75">
      <c r="A13" s="2">
        <v>7</v>
      </c>
      <c r="B13" s="2" t="s">
        <v>9</v>
      </c>
      <c r="C13" s="8">
        <v>12131720.249491328</v>
      </c>
      <c r="D13" s="12">
        <v>0.012180946099624954</v>
      </c>
      <c r="E13" s="8">
        <f t="shared" si="0"/>
        <v>147775.83045478247</v>
      </c>
      <c r="G13" s="27">
        <f>E13/Natürliche_Personen!J13</f>
        <v>0.19578571928875296</v>
      </c>
    </row>
    <row r="14" spans="1:7" ht="12.75">
      <c r="A14" s="2">
        <v>8</v>
      </c>
      <c r="B14" s="2" t="s">
        <v>10</v>
      </c>
      <c r="C14" s="8">
        <v>4440022.247429863</v>
      </c>
      <c r="D14" s="12">
        <v>0.012180946099624954</v>
      </c>
      <c r="E14" s="8">
        <f t="shared" si="0"/>
        <v>54083.671677078804</v>
      </c>
      <c r="G14" s="27">
        <f>E14/Natürliche_Personen!J14</f>
        <v>0.11923155470451809</v>
      </c>
    </row>
    <row r="15" spans="1:7" ht="12.75">
      <c r="A15" s="2">
        <v>9</v>
      </c>
      <c r="B15" s="2" t="s">
        <v>11</v>
      </c>
      <c r="C15" s="8">
        <v>22996985.89488172</v>
      </c>
      <c r="D15" s="12">
        <v>0.012180946099624954</v>
      </c>
      <c r="E15" s="8">
        <f t="shared" si="0"/>
        <v>280125.0456393896</v>
      </c>
      <c r="G15" s="27">
        <f>E15/Natürliche_Personen!J15</f>
        <v>0.11192187218897438</v>
      </c>
    </row>
    <row r="16" spans="1:7" ht="12.75">
      <c r="A16" s="2">
        <v>10</v>
      </c>
      <c r="B16" s="2" t="s">
        <v>12</v>
      </c>
      <c r="C16" s="8">
        <v>18735597.145431302</v>
      </c>
      <c r="D16" s="12">
        <v>0.012180946099624954</v>
      </c>
      <c r="E16" s="8">
        <f t="shared" si="0"/>
        <v>228217.29897278585</v>
      </c>
      <c r="G16" s="27">
        <f>E16/Natürliche_Personen!J16</f>
        <v>0.07872461542569727</v>
      </c>
    </row>
    <row r="17" spans="1:7" ht="12.75">
      <c r="A17" s="2">
        <v>11</v>
      </c>
      <c r="B17" s="2" t="s">
        <v>13</v>
      </c>
      <c r="C17" s="8">
        <v>25196515.148615178</v>
      </c>
      <c r="D17" s="12">
        <v>0.012180946099624954</v>
      </c>
      <c r="E17" s="8">
        <f t="shared" si="0"/>
        <v>306917.3929236651</v>
      </c>
      <c r="G17" s="27">
        <f>E17/Natürliche_Personen!J17</f>
        <v>0.09201923429514672</v>
      </c>
    </row>
    <row r="18" spans="1:7" ht="12.75">
      <c r="A18" s="2">
        <v>12</v>
      </c>
      <c r="B18" s="2" t="s">
        <v>14</v>
      </c>
      <c r="C18" s="8">
        <v>23711406.654697284</v>
      </c>
      <c r="D18" s="12">
        <v>0.012180946099624954</v>
      </c>
      <c r="E18" s="8">
        <f t="shared" si="0"/>
        <v>288827.36640715605</v>
      </c>
      <c r="G18" s="27">
        <f>E18/Natürliche_Personen!J18</f>
        <v>0.07721856797114098</v>
      </c>
    </row>
    <row r="19" spans="1:7" ht="12.75">
      <c r="A19" s="2">
        <v>13</v>
      </c>
      <c r="B19" s="2" t="s">
        <v>15</v>
      </c>
      <c r="C19" s="8">
        <v>37415245.309747696</v>
      </c>
      <c r="D19" s="12">
        <v>0.012180946099624954</v>
      </c>
      <c r="E19" s="8">
        <f t="shared" si="0"/>
        <v>455753.08642228204</v>
      </c>
      <c r="G19" s="27">
        <f>E19/Natürliche_Personen!J19</f>
        <v>0.08956651347453128</v>
      </c>
    </row>
    <row r="20" spans="1:7" ht="12.75">
      <c r="A20" s="2">
        <v>14</v>
      </c>
      <c r="B20" s="2" t="s">
        <v>16</v>
      </c>
      <c r="C20" s="8">
        <v>8937983.061950387</v>
      </c>
      <c r="D20" s="12">
        <v>0.012180946099624954</v>
      </c>
      <c r="E20" s="8">
        <f t="shared" si="0"/>
        <v>108873.08991697847</v>
      </c>
      <c r="G20" s="27">
        <f>E20/Natürliche_Personen!J20</f>
        <v>0.10771926577357144</v>
      </c>
    </row>
    <row r="21" spans="1:7" ht="12.75">
      <c r="A21" s="2">
        <v>15</v>
      </c>
      <c r="B21" s="2" t="s">
        <v>17</v>
      </c>
      <c r="C21" s="8">
        <v>7281708.1054439675</v>
      </c>
      <c r="D21" s="12">
        <v>0.012180946099624954</v>
      </c>
      <c r="E21" s="8">
        <f t="shared" si="0"/>
        <v>88698.09394561511</v>
      </c>
      <c r="G21" s="27">
        <f>E21/Natürliche_Personen!J21</f>
        <v>0.11463426933378885</v>
      </c>
    </row>
    <row r="22" spans="1:7" ht="12.75">
      <c r="A22" s="2">
        <v>16</v>
      </c>
      <c r="B22" s="2" t="s">
        <v>18</v>
      </c>
      <c r="C22" s="8">
        <v>2173192.7014145018</v>
      </c>
      <c r="D22" s="12">
        <v>0.012180946099624954</v>
      </c>
      <c r="E22" s="8">
        <f t="shared" si="0"/>
        <v>26471.543160028392</v>
      </c>
      <c r="G22" s="27">
        <f>E22/Natürliche_Personen!J22</f>
        <v>0.1294008418631481</v>
      </c>
    </row>
    <row r="23" spans="1:7" ht="12.75">
      <c r="A23" s="2">
        <v>17</v>
      </c>
      <c r="B23" s="2" t="s">
        <v>19</v>
      </c>
      <c r="C23" s="8">
        <v>50024688.19873408</v>
      </c>
      <c r="D23" s="12">
        <v>0.012180946099624954</v>
      </c>
      <c r="E23" s="8">
        <f t="shared" si="0"/>
        <v>609348.0305993244</v>
      </c>
      <c r="G23" s="27">
        <f>E23/Natürliche_Personen!J23</f>
        <v>0.10452405099570986</v>
      </c>
    </row>
    <row r="24" spans="1:7" ht="12.75">
      <c r="A24" s="2">
        <v>18</v>
      </c>
      <c r="B24" s="2" t="s">
        <v>20</v>
      </c>
      <c r="C24" s="8">
        <v>27827369.577746265</v>
      </c>
      <c r="D24" s="12">
        <v>0.012180946099624954</v>
      </c>
      <c r="E24" s="8">
        <f t="shared" si="0"/>
        <v>338963.6889208705</v>
      </c>
      <c r="G24" s="27">
        <f>E24/Natürliche_Personen!J24</f>
        <v>0.12784241825350456</v>
      </c>
    </row>
    <row r="25" spans="1:7" ht="12.75">
      <c r="A25" s="2">
        <v>19</v>
      </c>
      <c r="B25" s="2" t="s">
        <v>21</v>
      </c>
      <c r="C25" s="8">
        <v>65093129.151466325</v>
      </c>
      <c r="D25" s="12">
        <v>0.012180946099624954</v>
      </c>
      <c r="E25" s="8">
        <f t="shared" si="0"/>
        <v>792895.8976499371</v>
      </c>
      <c r="G25" s="27">
        <f>E25/Natürliche_Personen!J25</f>
        <v>0.09604358320826994</v>
      </c>
    </row>
    <row r="26" spans="1:7" ht="12.75">
      <c r="A26" s="2">
        <v>20</v>
      </c>
      <c r="B26" s="2" t="s">
        <v>22</v>
      </c>
      <c r="C26" s="8">
        <v>22335201.332845025</v>
      </c>
      <c r="D26" s="12">
        <v>0.012180946099624954</v>
      </c>
      <c r="E26" s="8">
        <f t="shared" si="0"/>
        <v>272063.8835596567</v>
      </c>
      <c r="G26" s="27">
        <f>E26/Natürliche_Personen!J26</f>
        <v>0.09160543542505181</v>
      </c>
    </row>
    <row r="27" spans="1:7" ht="12.75">
      <c r="A27" s="2">
        <v>21</v>
      </c>
      <c r="B27" s="2" t="s">
        <v>23</v>
      </c>
      <c r="C27" s="8">
        <v>38979468.895198934</v>
      </c>
      <c r="D27" s="12">
        <v>0.012180946099624954</v>
      </c>
      <c r="E27" s="8">
        <f t="shared" si="0"/>
        <v>474806.8096044257</v>
      </c>
      <c r="G27" s="27">
        <f>E27/Natürliche_Personen!J27</f>
        <v>0.1097678151798263</v>
      </c>
    </row>
    <row r="28" spans="1:7" ht="12.75">
      <c r="A28" s="2">
        <v>22</v>
      </c>
      <c r="B28" s="2" t="s">
        <v>24</v>
      </c>
      <c r="C28" s="8">
        <v>65333485.40184602</v>
      </c>
      <c r="D28" s="12">
        <v>0.012180946099624954</v>
      </c>
      <c r="E28" s="8">
        <f t="shared" si="0"/>
        <v>795823.6641805201</v>
      </c>
      <c r="G28" s="27">
        <f>E28/Natürliche_Personen!J28</f>
        <v>0.07353916289662021</v>
      </c>
    </row>
    <row r="29" spans="1:7" ht="12.75">
      <c r="A29" s="2">
        <v>23</v>
      </c>
      <c r="B29" s="2" t="s">
        <v>25</v>
      </c>
      <c r="C29" s="8">
        <v>26212977.58216444</v>
      </c>
      <c r="D29" s="12">
        <v>0.012180946099624954</v>
      </c>
      <c r="E29" s="8">
        <f t="shared" si="0"/>
        <v>319298.86703902227</v>
      </c>
      <c r="G29" s="27">
        <f>E29/Natürliche_Personen!J29</f>
        <v>0.09826595732294709</v>
      </c>
    </row>
    <row r="30" spans="1:7" ht="12.75">
      <c r="A30" s="2">
        <v>24</v>
      </c>
      <c r="B30" s="2" t="s">
        <v>26</v>
      </c>
      <c r="C30" s="8">
        <v>16512852.891423332</v>
      </c>
      <c r="D30" s="12">
        <v>0.012180946099624954</v>
      </c>
      <c r="E30" s="8">
        <f t="shared" si="0"/>
        <v>201142.17102146367</v>
      </c>
      <c r="G30" s="27">
        <f>E30/Natürliche_Personen!J30</f>
        <v>0.08727342185980964</v>
      </c>
    </row>
    <row r="31" spans="1:7" ht="12.75">
      <c r="A31" s="2">
        <v>25</v>
      </c>
      <c r="B31" s="2" t="s">
        <v>27</v>
      </c>
      <c r="C31" s="8">
        <v>51300307.66838635</v>
      </c>
      <c r="D31" s="12">
        <v>0.012180946099624954</v>
      </c>
      <c r="E31" s="8">
        <f t="shared" si="0"/>
        <v>624886.2826027907</v>
      </c>
      <c r="G31" s="27">
        <f>E31/Natürliche_Personen!J31</f>
        <v>0.07748999073122863</v>
      </c>
    </row>
    <row r="32" spans="1:7" ht="12.75">
      <c r="A32" s="2">
        <v>26</v>
      </c>
      <c r="B32" s="2" t="s">
        <v>28</v>
      </c>
      <c r="C32" s="8">
        <v>6224152.151334105</v>
      </c>
      <c r="D32" s="12">
        <v>0.012180946099624954</v>
      </c>
      <c r="E32" s="8">
        <f t="shared" si="0"/>
        <v>75816.06187126544</v>
      </c>
      <c r="G32" s="27">
        <f>E32/Natürliche_Personen!J32</f>
        <v>0.10130408982895989</v>
      </c>
    </row>
    <row r="33" spans="1:7" s="1" customFormat="1" ht="12.75">
      <c r="A33" s="11"/>
      <c r="B33" s="9" t="s">
        <v>29</v>
      </c>
      <c r="C33" s="10">
        <f>SUM(C7:C32)</f>
        <v>989758617.2742405</v>
      </c>
      <c r="D33" s="13">
        <v>0.012180946099624954</v>
      </c>
      <c r="E33" s="10">
        <f>SUM(E7:E32)</f>
        <v>12056196.36865685</v>
      </c>
      <c r="G33" s="32">
        <f>E33/Natürliche_Personen!J33</f>
        <v>0.10512426060405745</v>
      </c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J1">
      <selection activeCell="Q7" sqref="Q7:Q32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4" width="24.7109375" style="0" customWidth="1"/>
    <col min="5" max="5" width="19.00390625" style="0" customWidth="1"/>
    <col min="6" max="6" width="19.7109375" style="0" customWidth="1"/>
    <col min="7" max="7" width="9.421875" style="0" customWidth="1"/>
    <col min="8" max="8" width="16.28125" style="0" customWidth="1"/>
    <col min="9" max="9" width="18.7109375" style="0" customWidth="1"/>
    <col min="10" max="10" width="18.421875" style="0" customWidth="1"/>
    <col min="11" max="11" width="10.28125" style="0" customWidth="1"/>
    <col min="12" max="12" width="16.28125" style="0" customWidth="1"/>
    <col min="13" max="13" width="18.7109375" style="0" customWidth="1"/>
    <col min="14" max="14" width="18.421875" style="0" customWidth="1"/>
    <col min="15" max="15" width="10.28125" style="0" customWidth="1"/>
    <col min="16" max="16" width="16.140625" style="0" customWidth="1"/>
    <col min="17" max="17" width="21.8515625" style="0" customWidth="1"/>
    <col min="19" max="19" width="16.8515625" style="0" customWidth="1"/>
  </cols>
  <sheetData>
    <row r="1" spans="1:17" ht="12.75">
      <c r="A1" s="2"/>
      <c r="B1" s="3" t="s">
        <v>32</v>
      </c>
      <c r="C1" s="4" t="s">
        <v>30</v>
      </c>
      <c r="D1" s="4" t="s">
        <v>31</v>
      </c>
      <c r="E1" s="4" t="s">
        <v>33</v>
      </c>
      <c r="F1" s="4" t="s">
        <v>35</v>
      </c>
      <c r="G1" s="4" t="s">
        <v>36</v>
      </c>
      <c r="H1" s="4" t="s">
        <v>37</v>
      </c>
      <c r="I1" s="4" t="s">
        <v>39</v>
      </c>
      <c r="J1" s="4" t="s">
        <v>41</v>
      </c>
      <c r="K1" s="4" t="s">
        <v>42</v>
      </c>
      <c r="L1" s="4" t="s">
        <v>87</v>
      </c>
      <c r="M1" s="4" t="s">
        <v>89</v>
      </c>
      <c r="N1" s="4" t="s">
        <v>90</v>
      </c>
      <c r="O1" s="4" t="s">
        <v>91</v>
      </c>
      <c r="P1" s="4" t="s">
        <v>92</v>
      </c>
      <c r="Q1" s="4" t="s">
        <v>93</v>
      </c>
    </row>
    <row r="2" spans="1:17" ht="12.75">
      <c r="A2" s="2"/>
      <c r="B2" s="3" t="s">
        <v>34</v>
      </c>
      <c r="C2" s="4"/>
      <c r="D2" s="4"/>
      <c r="E2" s="4"/>
      <c r="F2" s="4"/>
      <c r="G2" s="4"/>
      <c r="H2" s="5" t="s">
        <v>86</v>
      </c>
      <c r="I2" s="4"/>
      <c r="J2" s="4"/>
      <c r="K2" s="4"/>
      <c r="L2" s="5" t="s">
        <v>88</v>
      </c>
      <c r="M2" s="4"/>
      <c r="N2" s="4"/>
      <c r="O2" s="4"/>
      <c r="P2" s="5" t="s">
        <v>94</v>
      </c>
      <c r="Q2" s="5" t="s">
        <v>95</v>
      </c>
    </row>
    <row r="3" spans="1:17" ht="12.75">
      <c r="A3" s="2"/>
      <c r="B3" s="37" t="s">
        <v>109</v>
      </c>
      <c r="C3" s="34" t="s">
        <v>64</v>
      </c>
      <c r="D3" s="34" t="s">
        <v>69</v>
      </c>
      <c r="E3" s="39" t="s">
        <v>65</v>
      </c>
      <c r="F3" s="40"/>
      <c r="G3" s="41"/>
      <c r="H3" s="42"/>
      <c r="I3" s="39" t="s">
        <v>66</v>
      </c>
      <c r="J3" s="40"/>
      <c r="K3" s="41"/>
      <c r="L3" s="42"/>
      <c r="M3" s="39" t="s">
        <v>67</v>
      </c>
      <c r="N3" s="40"/>
      <c r="O3" s="41"/>
      <c r="P3" s="42"/>
      <c r="Q3" s="34" t="s">
        <v>70</v>
      </c>
    </row>
    <row r="4" spans="1:17" ht="33" customHeight="1">
      <c r="A4" s="2"/>
      <c r="B4" s="38"/>
      <c r="C4" s="36"/>
      <c r="D4" s="36"/>
      <c r="E4" s="6" t="s">
        <v>83</v>
      </c>
      <c r="F4" s="6" t="s">
        <v>84</v>
      </c>
      <c r="G4" s="6" t="s">
        <v>68</v>
      </c>
      <c r="H4" s="6" t="s">
        <v>103</v>
      </c>
      <c r="I4" s="6" t="s">
        <v>83</v>
      </c>
      <c r="J4" s="6" t="s">
        <v>84</v>
      </c>
      <c r="K4" s="6" t="s">
        <v>68</v>
      </c>
      <c r="L4" s="6" t="s">
        <v>85</v>
      </c>
      <c r="M4" s="6" t="s">
        <v>83</v>
      </c>
      <c r="N4" s="6" t="s">
        <v>84</v>
      </c>
      <c r="O4" s="6" t="s">
        <v>68</v>
      </c>
      <c r="P4" s="6" t="s">
        <v>85</v>
      </c>
      <c r="Q4" s="35"/>
    </row>
    <row r="5" spans="1:17" ht="91.5" customHeight="1">
      <c r="A5" s="2"/>
      <c r="B5" s="3" t="s">
        <v>0</v>
      </c>
      <c r="C5" s="7" t="s">
        <v>55</v>
      </c>
      <c r="D5" s="7" t="s">
        <v>55</v>
      </c>
      <c r="E5" s="7" t="s">
        <v>55</v>
      </c>
      <c r="F5" s="7" t="s">
        <v>55</v>
      </c>
      <c r="G5" s="7"/>
      <c r="H5" s="7"/>
      <c r="I5" s="7" t="s">
        <v>55</v>
      </c>
      <c r="J5" s="7" t="s">
        <v>55</v>
      </c>
      <c r="K5" s="7"/>
      <c r="L5" s="7"/>
      <c r="M5" s="7" t="s">
        <v>55</v>
      </c>
      <c r="N5" s="7" t="s">
        <v>55</v>
      </c>
      <c r="O5" s="7"/>
      <c r="P5" s="7"/>
      <c r="Q5" s="2"/>
    </row>
    <row r="6" spans="1:17" ht="15.75" customHeight="1">
      <c r="A6" s="2"/>
      <c r="B6" s="3" t="s">
        <v>1</v>
      </c>
      <c r="C6" s="2" t="s">
        <v>2</v>
      </c>
      <c r="D6" s="2" t="s">
        <v>2</v>
      </c>
      <c r="E6" s="2" t="s">
        <v>2</v>
      </c>
      <c r="F6" s="2" t="s">
        <v>2</v>
      </c>
      <c r="G6" s="2"/>
      <c r="H6" s="2"/>
      <c r="I6" s="2" t="s">
        <v>2</v>
      </c>
      <c r="J6" s="2" t="s">
        <v>2</v>
      </c>
      <c r="K6" s="2"/>
      <c r="L6" s="2"/>
      <c r="M6" s="2" t="s">
        <v>2</v>
      </c>
      <c r="N6" s="2" t="s">
        <v>2</v>
      </c>
      <c r="O6" s="2"/>
      <c r="P6" s="2"/>
      <c r="Q6" s="2" t="s">
        <v>2</v>
      </c>
    </row>
    <row r="7" spans="1:17" ht="12.75">
      <c r="A7" s="2">
        <v>1</v>
      </c>
      <c r="B7" s="2" t="s">
        <v>3</v>
      </c>
      <c r="C7" s="8"/>
      <c r="D7" s="8"/>
      <c r="E7" s="8"/>
      <c r="F7" s="8"/>
      <c r="G7" s="27">
        <v>0.024</v>
      </c>
      <c r="H7" s="8">
        <f>E7+G7*F7</f>
        <v>0</v>
      </c>
      <c r="I7" s="8"/>
      <c r="J7" s="8"/>
      <c r="K7" s="27">
        <v>0.073</v>
      </c>
      <c r="L7" s="8">
        <f>I7+K7*J7</f>
        <v>0</v>
      </c>
      <c r="M7" s="8"/>
      <c r="N7" s="8"/>
      <c r="O7" s="27">
        <v>0.17</v>
      </c>
      <c r="P7" s="8">
        <f>M7+O7*N7</f>
        <v>0</v>
      </c>
      <c r="Q7" s="8">
        <v>8556768.777920576</v>
      </c>
    </row>
    <row r="8" spans="1:17" ht="12.75">
      <c r="A8" s="2">
        <v>2</v>
      </c>
      <c r="B8" s="2" t="s">
        <v>4</v>
      </c>
      <c r="C8" s="8"/>
      <c r="D8" s="8"/>
      <c r="E8" s="8"/>
      <c r="F8" s="8"/>
      <c r="G8" s="27">
        <v>0.024</v>
      </c>
      <c r="H8" s="8">
        <f aca="true" t="shared" si="0" ref="H8:H32">E8+G8*F8</f>
        <v>0</v>
      </c>
      <c r="I8" s="8"/>
      <c r="J8" s="8"/>
      <c r="K8" s="27">
        <v>0.073</v>
      </c>
      <c r="L8" s="8">
        <f aca="true" t="shared" si="1" ref="L8:L32">I8+K8*J8</f>
        <v>0</v>
      </c>
      <c r="M8" s="8"/>
      <c r="N8" s="8"/>
      <c r="O8" s="27">
        <v>0.17</v>
      </c>
      <c r="P8" s="8">
        <f aca="true" t="shared" si="2" ref="P8:P32">M8+O8*N8</f>
        <v>0</v>
      </c>
      <c r="Q8" s="8">
        <v>3017173.593695654</v>
      </c>
    </row>
    <row r="9" spans="1:17" ht="12.75">
      <c r="A9" s="2">
        <v>3</v>
      </c>
      <c r="B9" s="2" t="s">
        <v>5</v>
      </c>
      <c r="C9" s="8"/>
      <c r="D9" s="8"/>
      <c r="E9" s="8"/>
      <c r="F9" s="8"/>
      <c r="G9" s="27">
        <v>0.024</v>
      </c>
      <c r="H9" s="8">
        <f t="shared" si="0"/>
        <v>0</v>
      </c>
      <c r="I9" s="8"/>
      <c r="J9" s="8"/>
      <c r="K9" s="27">
        <v>0.073</v>
      </c>
      <c r="L9" s="8">
        <f t="shared" si="1"/>
        <v>0</v>
      </c>
      <c r="M9" s="8"/>
      <c r="N9" s="8"/>
      <c r="O9" s="27">
        <v>0.17</v>
      </c>
      <c r="P9" s="8">
        <f t="shared" si="2"/>
        <v>0</v>
      </c>
      <c r="Q9" s="8">
        <v>1406240.7180279852</v>
      </c>
    </row>
    <row r="10" spans="1:17" ht="12.75">
      <c r="A10" s="2">
        <v>4</v>
      </c>
      <c r="B10" s="2" t="s">
        <v>6</v>
      </c>
      <c r="C10" s="8"/>
      <c r="D10" s="8"/>
      <c r="E10" s="8"/>
      <c r="F10" s="8"/>
      <c r="G10" s="27">
        <v>0.024</v>
      </c>
      <c r="H10" s="8">
        <f t="shared" si="0"/>
        <v>0</v>
      </c>
      <c r="I10" s="8"/>
      <c r="J10" s="8"/>
      <c r="K10" s="27">
        <v>0.073</v>
      </c>
      <c r="L10" s="8">
        <f t="shared" si="1"/>
        <v>0</v>
      </c>
      <c r="M10" s="8"/>
      <c r="N10" s="8"/>
      <c r="O10" s="27">
        <v>0.17</v>
      </c>
      <c r="P10" s="8">
        <f t="shared" si="2"/>
        <v>0</v>
      </c>
      <c r="Q10" s="8">
        <v>127109.16176667249</v>
      </c>
    </row>
    <row r="11" spans="1:17" ht="12.75">
      <c r="A11" s="2">
        <v>5</v>
      </c>
      <c r="B11" s="2" t="s">
        <v>7</v>
      </c>
      <c r="C11" s="8"/>
      <c r="D11" s="8"/>
      <c r="E11" s="8"/>
      <c r="F11" s="8"/>
      <c r="G11" s="27">
        <v>0.024</v>
      </c>
      <c r="H11" s="8">
        <f t="shared" si="0"/>
        <v>0</v>
      </c>
      <c r="I11" s="8"/>
      <c r="J11" s="8"/>
      <c r="K11" s="27">
        <v>0.073</v>
      </c>
      <c r="L11" s="8">
        <f t="shared" si="1"/>
        <v>0</v>
      </c>
      <c r="M11" s="8"/>
      <c r="N11" s="8"/>
      <c r="O11" s="27">
        <v>0.17</v>
      </c>
      <c r="P11" s="8">
        <f t="shared" si="2"/>
        <v>0</v>
      </c>
      <c r="Q11" s="8">
        <v>1260352.316538661</v>
      </c>
    </row>
    <row r="12" spans="1:17" ht="12.75">
      <c r="A12" s="2">
        <v>6</v>
      </c>
      <c r="B12" s="2" t="s">
        <v>8</v>
      </c>
      <c r="C12" s="8"/>
      <c r="D12" s="8"/>
      <c r="E12" s="8"/>
      <c r="F12" s="8"/>
      <c r="G12" s="27">
        <v>0.024</v>
      </c>
      <c r="H12" s="8">
        <f t="shared" si="0"/>
        <v>0</v>
      </c>
      <c r="I12" s="8"/>
      <c r="J12" s="8"/>
      <c r="K12" s="27">
        <v>0.073</v>
      </c>
      <c r="L12" s="8">
        <f t="shared" si="1"/>
        <v>0</v>
      </c>
      <c r="M12" s="8"/>
      <c r="N12" s="8"/>
      <c r="O12" s="27">
        <v>0.17</v>
      </c>
      <c r="P12" s="8">
        <f t="shared" si="2"/>
        <v>0</v>
      </c>
      <c r="Q12" s="8">
        <v>66758.21141603451</v>
      </c>
    </row>
    <row r="13" spans="1:17" ht="12.75">
      <c r="A13" s="2">
        <v>7</v>
      </c>
      <c r="B13" s="2" t="s">
        <v>9</v>
      </c>
      <c r="C13" s="8"/>
      <c r="D13" s="8"/>
      <c r="E13" s="8"/>
      <c r="F13" s="8"/>
      <c r="G13" s="27">
        <v>0.024</v>
      </c>
      <c r="H13" s="8">
        <f t="shared" si="0"/>
        <v>0</v>
      </c>
      <c r="I13" s="8"/>
      <c r="J13" s="8"/>
      <c r="K13" s="27">
        <v>0.073</v>
      </c>
      <c r="L13" s="8">
        <f t="shared" si="1"/>
        <v>0</v>
      </c>
      <c r="M13" s="8"/>
      <c r="N13" s="8"/>
      <c r="O13" s="27">
        <v>0.17</v>
      </c>
      <c r="P13" s="8">
        <f t="shared" si="2"/>
        <v>0</v>
      </c>
      <c r="Q13" s="8">
        <v>212240.634824284</v>
      </c>
    </row>
    <row r="14" spans="1:17" ht="12.75">
      <c r="A14" s="2">
        <v>8</v>
      </c>
      <c r="B14" s="2" t="s">
        <v>10</v>
      </c>
      <c r="C14" s="8"/>
      <c r="D14" s="8"/>
      <c r="E14" s="8"/>
      <c r="F14" s="8"/>
      <c r="G14" s="27">
        <v>0.024</v>
      </c>
      <c r="H14" s="8">
        <f t="shared" si="0"/>
        <v>0</v>
      </c>
      <c r="I14" s="8"/>
      <c r="J14" s="8"/>
      <c r="K14" s="27">
        <v>0.073</v>
      </c>
      <c r="L14" s="8">
        <f t="shared" si="1"/>
        <v>0</v>
      </c>
      <c r="M14" s="8"/>
      <c r="N14" s="8"/>
      <c r="O14" s="27">
        <v>0.17</v>
      </c>
      <c r="P14" s="8">
        <f t="shared" si="2"/>
        <v>0</v>
      </c>
      <c r="Q14" s="8">
        <v>452445.85596252396</v>
      </c>
    </row>
    <row r="15" spans="1:17" ht="12.75">
      <c r="A15" s="2">
        <v>9</v>
      </c>
      <c r="B15" s="2" t="s">
        <v>11</v>
      </c>
      <c r="C15" s="8"/>
      <c r="D15" s="8"/>
      <c r="E15" s="8"/>
      <c r="F15" s="8"/>
      <c r="G15" s="27">
        <v>0.024</v>
      </c>
      <c r="H15" s="8">
        <f t="shared" si="0"/>
        <v>0</v>
      </c>
      <c r="I15" s="8"/>
      <c r="J15" s="8"/>
      <c r="K15" s="27">
        <v>0.073</v>
      </c>
      <c r="L15" s="8">
        <f t="shared" si="1"/>
        <v>0</v>
      </c>
      <c r="M15" s="8"/>
      <c r="N15" s="8"/>
      <c r="O15" s="27">
        <v>0.17</v>
      </c>
      <c r="P15" s="8">
        <f t="shared" si="2"/>
        <v>0</v>
      </c>
      <c r="Q15" s="8">
        <v>1780540.5911624061</v>
      </c>
    </row>
    <row r="16" spans="1:17" ht="12.75">
      <c r="A16" s="2">
        <v>10</v>
      </c>
      <c r="B16" s="2" t="s">
        <v>12</v>
      </c>
      <c r="C16" s="8"/>
      <c r="D16" s="8"/>
      <c r="E16" s="8"/>
      <c r="F16" s="8"/>
      <c r="G16" s="27">
        <v>0.024</v>
      </c>
      <c r="H16" s="8">
        <f t="shared" si="0"/>
        <v>0</v>
      </c>
      <c r="I16" s="8"/>
      <c r="J16" s="8"/>
      <c r="K16" s="27">
        <v>0.073</v>
      </c>
      <c r="L16" s="8">
        <f t="shared" si="1"/>
        <v>0</v>
      </c>
      <c r="M16" s="8"/>
      <c r="N16" s="8"/>
      <c r="O16" s="27">
        <v>0.17</v>
      </c>
      <c r="P16" s="8">
        <f t="shared" si="2"/>
        <v>0</v>
      </c>
      <c r="Q16" s="8">
        <v>1003624.865222115</v>
      </c>
    </row>
    <row r="17" spans="1:17" ht="12.75">
      <c r="A17" s="2">
        <v>11</v>
      </c>
      <c r="B17" s="2" t="s">
        <v>13</v>
      </c>
      <c r="C17" s="8"/>
      <c r="D17" s="8"/>
      <c r="E17" s="8"/>
      <c r="F17" s="8"/>
      <c r="G17" s="27">
        <v>0.024</v>
      </c>
      <c r="H17" s="8">
        <f t="shared" si="0"/>
        <v>0</v>
      </c>
      <c r="I17" s="8"/>
      <c r="J17" s="8"/>
      <c r="K17" s="27">
        <v>0.073</v>
      </c>
      <c r="L17" s="8">
        <f t="shared" si="1"/>
        <v>0</v>
      </c>
      <c r="M17" s="8"/>
      <c r="N17" s="8"/>
      <c r="O17" s="27">
        <v>0.17</v>
      </c>
      <c r="P17" s="8">
        <f t="shared" si="2"/>
        <v>0</v>
      </c>
      <c r="Q17" s="8">
        <v>610915.9722613761</v>
      </c>
    </row>
    <row r="18" spans="1:17" ht="12.75">
      <c r="A18" s="2">
        <v>12</v>
      </c>
      <c r="B18" s="2" t="s">
        <v>14</v>
      </c>
      <c r="C18" s="8"/>
      <c r="D18" s="8"/>
      <c r="E18" s="8"/>
      <c r="F18" s="8"/>
      <c r="G18" s="27">
        <v>0.024</v>
      </c>
      <c r="H18" s="8">
        <f t="shared" si="0"/>
        <v>0</v>
      </c>
      <c r="I18" s="8"/>
      <c r="J18" s="8"/>
      <c r="K18" s="27">
        <v>0.073</v>
      </c>
      <c r="L18" s="8">
        <f t="shared" si="1"/>
        <v>0</v>
      </c>
      <c r="M18" s="8"/>
      <c r="N18" s="8"/>
      <c r="O18" s="27">
        <v>0.17</v>
      </c>
      <c r="P18" s="8">
        <f t="shared" si="2"/>
        <v>0</v>
      </c>
      <c r="Q18" s="8">
        <v>2235980.584387434</v>
      </c>
    </row>
    <row r="19" spans="1:17" ht="12.75">
      <c r="A19" s="2">
        <v>13</v>
      </c>
      <c r="B19" s="2" t="s">
        <v>15</v>
      </c>
      <c r="C19" s="8"/>
      <c r="D19" s="8"/>
      <c r="E19" s="8"/>
      <c r="F19" s="8"/>
      <c r="G19" s="27">
        <v>0.024</v>
      </c>
      <c r="H19" s="8">
        <f t="shared" si="0"/>
        <v>0</v>
      </c>
      <c r="I19" s="8"/>
      <c r="J19" s="8"/>
      <c r="K19" s="27">
        <v>0.073</v>
      </c>
      <c r="L19" s="8">
        <f t="shared" si="1"/>
        <v>0</v>
      </c>
      <c r="M19" s="8"/>
      <c r="N19" s="8"/>
      <c r="O19" s="27">
        <v>0.17</v>
      </c>
      <c r="P19" s="8">
        <f t="shared" si="2"/>
        <v>0</v>
      </c>
      <c r="Q19" s="8">
        <v>1041915.8041236291</v>
      </c>
    </row>
    <row r="20" spans="1:17" ht="12.75">
      <c r="A20" s="2">
        <v>14</v>
      </c>
      <c r="B20" s="2" t="s">
        <v>16</v>
      </c>
      <c r="C20" s="8"/>
      <c r="D20" s="8"/>
      <c r="E20" s="8"/>
      <c r="F20" s="8"/>
      <c r="G20" s="27">
        <v>0.024</v>
      </c>
      <c r="H20" s="8">
        <f t="shared" si="0"/>
        <v>0</v>
      </c>
      <c r="I20" s="8"/>
      <c r="J20" s="8"/>
      <c r="K20" s="27">
        <v>0.073</v>
      </c>
      <c r="L20" s="8">
        <f t="shared" si="1"/>
        <v>0</v>
      </c>
      <c r="M20" s="8"/>
      <c r="N20" s="8"/>
      <c r="O20" s="27">
        <v>0.17</v>
      </c>
      <c r="P20" s="8">
        <f t="shared" si="2"/>
        <v>0</v>
      </c>
      <c r="Q20" s="8">
        <v>446060.90107367263</v>
      </c>
    </row>
    <row r="21" spans="1:17" ht="12.75">
      <c r="A21" s="2">
        <v>15</v>
      </c>
      <c r="B21" s="2" t="s">
        <v>17</v>
      </c>
      <c r="C21" s="8"/>
      <c r="D21" s="8"/>
      <c r="E21" s="8"/>
      <c r="F21" s="8"/>
      <c r="G21" s="27">
        <v>0.024</v>
      </c>
      <c r="H21" s="8">
        <f t="shared" si="0"/>
        <v>0</v>
      </c>
      <c r="I21" s="8"/>
      <c r="J21" s="8"/>
      <c r="K21" s="27">
        <v>0.073</v>
      </c>
      <c r="L21" s="8">
        <f t="shared" si="1"/>
        <v>0</v>
      </c>
      <c r="M21" s="8"/>
      <c r="N21" s="8"/>
      <c r="O21" s="27">
        <v>0.17</v>
      </c>
      <c r="P21" s="8">
        <f t="shared" si="2"/>
        <v>0</v>
      </c>
      <c r="Q21" s="8">
        <v>126893.49442550994</v>
      </c>
    </row>
    <row r="22" spans="1:17" ht="12.75">
      <c r="A22" s="2">
        <v>16</v>
      </c>
      <c r="B22" s="2" t="s">
        <v>18</v>
      </c>
      <c r="C22" s="8"/>
      <c r="D22" s="8"/>
      <c r="E22" s="8"/>
      <c r="F22" s="8"/>
      <c r="G22" s="27">
        <v>0.024</v>
      </c>
      <c r="H22" s="8">
        <f t="shared" si="0"/>
        <v>0</v>
      </c>
      <c r="I22" s="8"/>
      <c r="J22" s="8"/>
      <c r="K22" s="27">
        <v>0.073</v>
      </c>
      <c r="L22" s="8">
        <f t="shared" si="1"/>
        <v>0</v>
      </c>
      <c r="M22" s="8"/>
      <c r="N22" s="8"/>
      <c r="O22" s="27">
        <v>0.17</v>
      </c>
      <c r="P22" s="8">
        <f t="shared" si="2"/>
        <v>0</v>
      </c>
      <c r="Q22" s="8">
        <v>56801.4897765493</v>
      </c>
    </row>
    <row r="23" spans="1:17" ht="12.75">
      <c r="A23" s="2">
        <v>17</v>
      </c>
      <c r="B23" s="2" t="s">
        <v>19</v>
      </c>
      <c r="C23" s="8"/>
      <c r="D23" s="8"/>
      <c r="E23" s="8"/>
      <c r="F23" s="8"/>
      <c r="G23" s="27">
        <v>0.024</v>
      </c>
      <c r="H23" s="8">
        <f t="shared" si="0"/>
        <v>0</v>
      </c>
      <c r="I23" s="8"/>
      <c r="J23" s="8"/>
      <c r="K23" s="27">
        <v>0.073</v>
      </c>
      <c r="L23" s="8">
        <f t="shared" si="1"/>
        <v>0</v>
      </c>
      <c r="M23" s="8"/>
      <c r="N23" s="8"/>
      <c r="O23" s="27">
        <v>0.17</v>
      </c>
      <c r="P23" s="8">
        <f t="shared" si="2"/>
        <v>0</v>
      </c>
      <c r="Q23" s="8">
        <v>1428904.8698042124</v>
      </c>
    </row>
    <row r="24" spans="1:17" ht="12.75">
      <c r="A24" s="2">
        <v>18</v>
      </c>
      <c r="B24" s="2" t="s">
        <v>20</v>
      </c>
      <c r="C24" s="8"/>
      <c r="D24" s="8"/>
      <c r="E24" s="8"/>
      <c r="F24" s="8"/>
      <c r="G24" s="27">
        <v>0.024</v>
      </c>
      <c r="H24" s="8">
        <f t="shared" si="0"/>
        <v>0</v>
      </c>
      <c r="I24" s="8"/>
      <c r="J24" s="8"/>
      <c r="K24" s="27">
        <v>0.073</v>
      </c>
      <c r="L24" s="8">
        <f t="shared" si="1"/>
        <v>0</v>
      </c>
      <c r="M24" s="8"/>
      <c r="N24" s="8"/>
      <c r="O24" s="27">
        <v>0.17</v>
      </c>
      <c r="P24" s="8">
        <f t="shared" si="2"/>
        <v>0</v>
      </c>
      <c r="Q24" s="8">
        <v>594185.922014255</v>
      </c>
    </row>
    <row r="25" spans="1:17" ht="12.75">
      <c r="A25" s="2">
        <v>19</v>
      </c>
      <c r="B25" s="2" t="s">
        <v>21</v>
      </c>
      <c r="C25" s="8"/>
      <c r="D25" s="8"/>
      <c r="E25" s="8"/>
      <c r="F25" s="8"/>
      <c r="G25" s="27">
        <v>0.024</v>
      </c>
      <c r="H25" s="8">
        <f t="shared" si="0"/>
        <v>0</v>
      </c>
      <c r="I25" s="8"/>
      <c r="J25" s="8"/>
      <c r="K25" s="27">
        <v>0.073</v>
      </c>
      <c r="L25" s="8">
        <f t="shared" si="1"/>
        <v>0</v>
      </c>
      <c r="M25" s="8"/>
      <c r="N25" s="8"/>
      <c r="O25" s="27">
        <v>0.17</v>
      </c>
      <c r="P25" s="8">
        <f t="shared" si="2"/>
        <v>0</v>
      </c>
      <c r="Q25" s="8">
        <v>1695392.2300846542</v>
      </c>
    </row>
    <row r="26" spans="1:17" ht="12.75">
      <c r="A26" s="2">
        <v>20</v>
      </c>
      <c r="B26" s="2" t="s">
        <v>22</v>
      </c>
      <c r="C26" s="8"/>
      <c r="D26" s="8"/>
      <c r="E26" s="8"/>
      <c r="F26" s="8"/>
      <c r="G26" s="27">
        <v>0.024</v>
      </c>
      <c r="H26" s="8">
        <f t="shared" si="0"/>
        <v>0</v>
      </c>
      <c r="I26" s="8"/>
      <c r="J26" s="8"/>
      <c r="K26" s="27">
        <v>0.073</v>
      </c>
      <c r="L26" s="8">
        <f t="shared" si="1"/>
        <v>0</v>
      </c>
      <c r="M26" s="8"/>
      <c r="N26" s="8"/>
      <c r="O26" s="27">
        <v>0.17</v>
      </c>
      <c r="P26" s="8">
        <f t="shared" si="2"/>
        <v>0</v>
      </c>
      <c r="Q26" s="8">
        <v>519882.21338883316</v>
      </c>
    </row>
    <row r="27" spans="1:17" ht="12.75">
      <c r="A27" s="2">
        <v>21</v>
      </c>
      <c r="B27" s="2" t="s">
        <v>23</v>
      </c>
      <c r="C27" s="8"/>
      <c r="D27" s="8"/>
      <c r="E27" s="8"/>
      <c r="F27" s="8"/>
      <c r="G27" s="27">
        <v>0.024</v>
      </c>
      <c r="H27" s="8">
        <f t="shared" si="0"/>
        <v>0</v>
      </c>
      <c r="I27" s="8"/>
      <c r="J27" s="8"/>
      <c r="K27" s="27">
        <v>0.073</v>
      </c>
      <c r="L27" s="8">
        <f t="shared" si="1"/>
        <v>0</v>
      </c>
      <c r="M27" s="8"/>
      <c r="N27" s="8"/>
      <c r="O27" s="27">
        <v>0.17</v>
      </c>
      <c r="P27" s="8">
        <f t="shared" si="2"/>
        <v>0</v>
      </c>
      <c r="Q27" s="8">
        <v>1996866.2299169663</v>
      </c>
    </row>
    <row r="28" spans="1:17" ht="12.75">
      <c r="A28" s="2">
        <v>22</v>
      </c>
      <c r="B28" s="2" t="s">
        <v>24</v>
      </c>
      <c r="C28" s="8"/>
      <c r="D28" s="8"/>
      <c r="E28" s="8"/>
      <c r="F28" s="8"/>
      <c r="G28" s="27">
        <v>0.024</v>
      </c>
      <c r="H28" s="8">
        <f t="shared" si="0"/>
        <v>0</v>
      </c>
      <c r="I28" s="8"/>
      <c r="J28" s="8"/>
      <c r="K28" s="27">
        <v>0.073</v>
      </c>
      <c r="L28" s="8">
        <f t="shared" si="1"/>
        <v>0</v>
      </c>
      <c r="M28" s="8"/>
      <c r="N28" s="8"/>
      <c r="O28" s="27">
        <v>0.17</v>
      </c>
      <c r="P28" s="8">
        <f t="shared" si="2"/>
        <v>0</v>
      </c>
      <c r="Q28" s="8">
        <v>2283471.6436245255</v>
      </c>
    </row>
    <row r="29" spans="1:17" ht="12.75">
      <c r="A29" s="2">
        <v>23</v>
      </c>
      <c r="B29" s="2" t="s">
        <v>25</v>
      </c>
      <c r="C29" s="8"/>
      <c r="D29" s="8"/>
      <c r="E29" s="8"/>
      <c r="F29" s="8"/>
      <c r="G29" s="27">
        <v>0.024</v>
      </c>
      <c r="H29" s="8">
        <f t="shared" si="0"/>
        <v>0</v>
      </c>
      <c r="I29" s="8"/>
      <c r="J29" s="8"/>
      <c r="K29" s="27">
        <v>0.073</v>
      </c>
      <c r="L29" s="8">
        <f t="shared" si="1"/>
        <v>0</v>
      </c>
      <c r="M29" s="8"/>
      <c r="N29" s="8"/>
      <c r="O29" s="27">
        <v>0.17</v>
      </c>
      <c r="P29" s="8">
        <f t="shared" si="2"/>
        <v>0</v>
      </c>
      <c r="Q29" s="8">
        <v>220768.8858997514</v>
      </c>
    </row>
    <row r="30" spans="1:17" ht="12.75">
      <c r="A30" s="2">
        <v>24</v>
      </c>
      <c r="B30" s="2" t="s">
        <v>26</v>
      </c>
      <c r="C30" s="8"/>
      <c r="D30" s="8"/>
      <c r="E30" s="8"/>
      <c r="F30" s="8"/>
      <c r="G30" s="27">
        <v>0.024</v>
      </c>
      <c r="H30" s="8">
        <f t="shared" si="0"/>
        <v>0</v>
      </c>
      <c r="I30" s="8"/>
      <c r="J30" s="8"/>
      <c r="K30" s="27">
        <v>0.073</v>
      </c>
      <c r="L30" s="8">
        <f t="shared" si="1"/>
        <v>0</v>
      </c>
      <c r="M30" s="8"/>
      <c r="N30" s="8"/>
      <c r="O30" s="27">
        <v>0.17</v>
      </c>
      <c r="P30" s="8">
        <f t="shared" si="2"/>
        <v>0</v>
      </c>
      <c r="Q30" s="8">
        <v>913073.6733079249</v>
      </c>
    </row>
    <row r="31" spans="1:17" ht="12.75">
      <c r="A31" s="2">
        <v>25</v>
      </c>
      <c r="B31" s="2" t="s">
        <v>27</v>
      </c>
      <c r="C31" s="8"/>
      <c r="D31" s="8"/>
      <c r="E31" s="8"/>
      <c r="F31" s="8"/>
      <c r="G31" s="27">
        <v>0.024</v>
      </c>
      <c r="H31" s="8">
        <f t="shared" si="0"/>
        <v>0</v>
      </c>
      <c r="I31" s="8"/>
      <c r="J31" s="8"/>
      <c r="K31" s="27">
        <v>0.073</v>
      </c>
      <c r="L31" s="8">
        <f t="shared" si="1"/>
        <v>0</v>
      </c>
      <c r="M31" s="8"/>
      <c r="N31" s="8"/>
      <c r="O31" s="27">
        <v>0.17</v>
      </c>
      <c r="P31" s="8">
        <f t="shared" si="2"/>
        <v>0</v>
      </c>
      <c r="Q31" s="8">
        <v>4795612.037674529</v>
      </c>
    </row>
    <row r="32" spans="1:17" ht="12.75">
      <c r="A32" s="2">
        <v>26</v>
      </c>
      <c r="B32" s="2" t="s">
        <v>28</v>
      </c>
      <c r="C32" s="8"/>
      <c r="D32" s="8"/>
      <c r="E32" s="8"/>
      <c r="F32" s="8"/>
      <c r="G32" s="27">
        <v>0.024</v>
      </c>
      <c r="H32" s="8">
        <f t="shared" si="0"/>
        <v>0</v>
      </c>
      <c r="I32" s="8"/>
      <c r="J32" s="8"/>
      <c r="K32" s="27">
        <v>0.073</v>
      </c>
      <c r="L32" s="8">
        <f t="shared" si="1"/>
        <v>0</v>
      </c>
      <c r="M32" s="8"/>
      <c r="N32" s="8"/>
      <c r="O32" s="27">
        <v>0.17</v>
      </c>
      <c r="P32" s="8">
        <f t="shared" si="2"/>
        <v>0</v>
      </c>
      <c r="Q32" s="8">
        <v>242968.51137406196</v>
      </c>
    </row>
    <row r="33" spans="1:19" s="1" customFormat="1" ht="12.75">
      <c r="A33" s="11"/>
      <c r="B33" s="9" t="s">
        <v>29</v>
      </c>
      <c r="C33" s="10">
        <f>SUM(C7:C32)</f>
        <v>0</v>
      </c>
      <c r="D33" s="10">
        <f>SUM(D7:D32)</f>
        <v>0</v>
      </c>
      <c r="E33" s="10">
        <f>SUM(E7:E32)</f>
        <v>0</v>
      </c>
      <c r="F33" s="10">
        <f>SUM(F7:F32)</f>
        <v>0</v>
      </c>
      <c r="G33" s="10"/>
      <c r="H33" s="10">
        <f>SUM(H7:H32)</f>
        <v>0</v>
      </c>
      <c r="I33" s="10">
        <f>SUM(I7:I32)</f>
        <v>0</v>
      </c>
      <c r="J33" s="10">
        <f>SUM(J7:J32)</f>
        <v>0</v>
      </c>
      <c r="K33" s="10"/>
      <c r="L33" s="10">
        <f>SUM(L7:L32)</f>
        <v>0</v>
      </c>
      <c r="M33" s="10">
        <f>SUM(M7:M32)</f>
        <v>0</v>
      </c>
      <c r="N33" s="10">
        <f>SUM(N7:N32)</f>
        <v>0</v>
      </c>
      <c r="O33" s="10"/>
      <c r="P33" s="10">
        <f>SUM(P7:P32)</f>
        <v>0</v>
      </c>
      <c r="Q33" s="10">
        <f>SUM(Q7:Q32)</f>
        <v>37092949.189674795</v>
      </c>
      <c r="S33"/>
    </row>
    <row r="35" ht="12.75">
      <c r="C35" s="33">
        <f>C33/$Q33</f>
        <v>0</v>
      </c>
    </row>
  </sheetData>
  <mergeCells count="7">
    <mergeCell ref="Q3:Q4"/>
    <mergeCell ref="D3:D4"/>
    <mergeCell ref="C3:C4"/>
    <mergeCell ref="B3:B4"/>
    <mergeCell ref="E3:H3"/>
    <mergeCell ref="I3:L3"/>
    <mergeCell ref="M3:P3"/>
  </mergeCells>
  <printOptions/>
  <pageMargins left="0.75" right="0.75" top="1" bottom="1" header="0.4921259845" footer="0.4921259845"/>
  <pageSetup horizontalDpi="600" verticalDpi="600" orientation="landscape" pageOrder="overThenDown" paperSize="9" scale="75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H7" sqref="H7"/>
    </sheetView>
  </sheetViews>
  <sheetFormatPr defaultColWidth="11.421875" defaultRowHeight="12.75"/>
  <cols>
    <col min="1" max="1" width="4.7109375" style="0" customWidth="1"/>
    <col min="2" max="2" width="22.7109375" style="0" customWidth="1"/>
    <col min="3" max="3" width="17.421875" style="0" customWidth="1"/>
    <col min="4" max="4" width="17.140625" style="0" customWidth="1"/>
    <col min="5" max="5" width="18.28125" style="0" customWidth="1"/>
    <col min="6" max="6" width="21.57421875" style="0" customWidth="1"/>
    <col min="7" max="7" width="21.28125" style="0" customWidth="1"/>
    <col min="8" max="8" width="14.00390625" style="0" customWidth="1"/>
    <col min="9" max="9" width="22.8515625" style="0" customWidth="1"/>
  </cols>
  <sheetData>
    <row r="2" spans="1:9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F2" s="4" t="s">
        <v>35</v>
      </c>
      <c r="G2" s="4" t="s">
        <v>36</v>
      </c>
      <c r="H2" s="4" t="s">
        <v>37</v>
      </c>
      <c r="I2" s="4" t="s">
        <v>39</v>
      </c>
    </row>
    <row r="3" spans="1:9" ht="12.75">
      <c r="A3" s="2"/>
      <c r="B3" s="3" t="s">
        <v>34</v>
      </c>
      <c r="C3" s="5"/>
      <c r="D3" s="4"/>
      <c r="E3" s="5" t="s">
        <v>77</v>
      </c>
      <c r="F3" s="2"/>
      <c r="G3" s="2"/>
      <c r="H3" s="23" t="s">
        <v>81</v>
      </c>
      <c r="I3" s="23" t="s">
        <v>82</v>
      </c>
    </row>
    <row r="4" spans="1:9" ht="47.25" customHeight="1">
      <c r="A4" s="2"/>
      <c r="B4" s="28" t="s">
        <v>108</v>
      </c>
      <c r="C4" s="20" t="s">
        <v>74</v>
      </c>
      <c r="D4" s="21" t="s">
        <v>75</v>
      </c>
      <c r="E4" s="22" t="s">
        <v>76</v>
      </c>
      <c r="F4" s="6" t="s">
        <v>79</v>
      </c>
      <c r="G4" s="6" t="s">
        <v>96</v>
      </c>
      <c r="H4" s="6" t="s">
        <v>101</v>
      </c>
      <c r="I4" s="6" t="s">
        <v>71</v>
      </c>
    </row>
    <row r="5" spans="1:9" ht="91.5" customHeight="1">
      <c r="A5" s="2"/>
      <c r="B5" s="3" t="s">
        <v>0</v>
      </c>
      <c r="C5" s="7" t="s">
        <v>63</v>
      </c>
      <c r="D5" s="7" t="s">
        <v>73</v>
      </c>
      <c r="E5" s="7"/>
      <c r="F5" s="7" t="s">
        <v>78</v>
      </c>
      <c r="G5" s="24" t="s">
        <v>80</v>
      </c>
      <c r="H5" s="2"/>
      <c r="I5" s="2"/>
    </row>
    <row r="6" spans="1:9" ht="15.75" customHeight="1">
      <c r="A6" s="2"/>
      <c r="B6" s="3" t="s">
        <v>1</v>
      </c>
      <c r="C6" s="2" t="s">
        <v>51</v>
      </c>
      <c r="D6" s="2"/>
      <c r="E6" s="2" t="s">
        <v>2</v>
      </c>
      <c r="F6" s="2" t="s">
        <v>2</v>
      </c>
      <c r="G6" s="2" t="s">
        <v>2</v>
      </c>
      <c r="H6" s="2"/>
      <c r="I6" s="2" t="s">
        <v>2</v>
      </c>
    </row>
    <row r="7" spans="1:9" ht="12.75">
      <c r="A7" s="2">
        <v>1</v>
      </c>
      <c r="B7" s="2" t="s">
        <v>3</v>
      </c>
      <c r="C7" s="8"/>
      <c r="D7" s="8"/>
      <c r="E7" s="8">
        <f>D7-C7</f>
        <v>0</v>
      </c>
      <c r="F7" s="8"/>
      <c r="G7" s="8"/>
      <c r="H7" s="25" t="e">
        <f>G7/F7</f>
        <v>#DIV/0!</v>
      </c>
      <c r="I7" s="8" t="e">
        <f>E7*H7</f>
        <v>#DIV/0!</v>
      </c>
    </row>
    <row r="8" spans="1:9" ht="12.75">
      <c r="A8" s="2">
        <v>2</v>
      </c>
      <c r="B8" s="2" t="s">
        <v>4</v>
      </c>
      <c r="C8" s="8"/>
      <c r="D8" s="8"/>
      <c r="E8" s="8">
        <f aca="true" t="shared" si="0" ref="E8:E32">D8-C8</f>
        <v>0</v>
      </c>
      <c r="F8" s="8"/>
      <c r="G8" s="8"/>
      <c r="H8" s="25" t="e">
        <f aca="true" t="shared" si="1" ref="H8:H33">G8/F8</f>
        <v>#DIV/0!</v>
      </c>
      <c r="I8" s="8" t="e">
        <f aca="true" t="shared" si="2" ref="I8:I32">E8*H8</f>
        <v>#DIV/0!</v>
      </c>
    </row>
    <row r="9" spans="1:9" ht="12.75">
      <c r="A9" s="2">
        <v>3</v>
      </c>
      <c r="B9" s="2" t="s">
        <v>5</v>
      </c>
      <c r="C9" s="8"/>
      <c r="D9" s="8"/>
      <c r="E9" s="8">
        <f t="shared" si="0"/>
        <v>0</v>
      </c>
      <c r="F9" s="8"/>
      <c r="G9" s="8"/>
      <c r="H9" s="25" t="e">
        <f t="shared" si="1"/>
        <v>#DIV/0!</v>
      </c>
      <c r="I9" s="8" t="e">
        <f t="shared" si="2"/>
        <v>#DIV/0!</v>
      </c>
    </row>
    <row r="10" spans="1:9" ht="12.75">
      <c r="A10" s="2">
        <v>4</v>
      </c>
      <c r="B10" s="2" t="s">
        <v>6</v>
      </c>
      <c r="C10" s="8"/>
      <c r="D10" s="8"/>
      <c r="E10" s="8">
        <f t="shared" si="0"/>
        <v>0</v>
      </c>
      <c r="F10" s="8"/>
      <c r="G10" s="8"/>
      <c r="H10" s="25" t="e">
        <f t="shared" si="1"/>
        <v>#DIV/0!</v>
      </c>
      <c r="I10" s="8" t="e">
        <f t="shared" si="2"/>
        <v>#DIV/0!</v>
      </c>
    </row>
    <row r="11" spans="1:9" ht="12.75">
      <c r="A11" s="2">
        <v>5</v>
      </c>
      <c r="B11" s="2" t="s">
        <v>7</v>
      </c>
      <c r="C11" s="8"/>
      <c r="D11" s="8"/>
      <c r="E11" s="8">
        <f t="shared" si="0"/>
        <v>0</v>
      </c>
      <c r="F11" s="8"/>
      <c r="G11" s="8"/>
      <c r="H11" s="25" t="e">
        <f t="shared" si="1"/>
        <v>#DIV/0!</v>
      </c>
      <c r="I11" s="8" t="e">
        <f t="shared" si="2"/>
        <v>#DIV/0!</v>
      </c>
    </row>
    <row r="12" spans="1:9" ht="12.75">
      <c r="A12" s="2">
        <v>6</v>
      </c>
      <c r="B12" s="2" t="s">
        <v>8</v>
      </c>
      <c r="C12" s="8"/>
      <c r="D12" s="8"/>
      <c r="E12" s="8">
        <f t="shared" si="0"/>
        <v>0</v>
      </c>
      <c r="F12" s="8"/>
      <c r="G12" s="8"/>
      <c r="H12" s="25" t="e">
        <f t="shared" si="1"/>
        <v>#DIV/0!</v>
      </c>
      <c r="I12" s="8" t="e">
        <f t="shared" si="2"/>
        <v>#DIV/0!</v>
      </c>
    </row>
    <row r="13" spans="1:9" ht="12.75">
      <c r="A13" s="2">
        <v>7</v>
      </c>
      <c r="B13" s="2" t="s">
        <v>9</v>
      </c>
      <c r="C13" s="8"/>
      <c r="D13" s="8"/>
      <c r="E13" s="8">
        <f t="shared" si="0"/>
        <v>0</v>
      </c>
      <c r="F13" s="8"/>
      <c r="G13" s="8"/>
      <c r="H13" s="25" t="e">
        <f t="shared" si="1"/>
        <v>#DIV/0!</v>
      </c>
      <c r="I13" s="8" t="e">
        <f t="shared" si="2"/>
        <v>#DIV/0!</v>
      </c>
    </row>
    <row r="14" spans="1:9" ht="12.75">
      <c r="A14" s="2">
        <v>8</v>
      </c>
      <c r="B14" s="2" t="s">
        <v>10</v>
      </c>
      <c r="C14" s="8"/>
      <c r="D14" s="8"/>
      <c r="E14" s="8">
        <f t="shared" si="0"/>
        <v>0</v>
      </c>
      <c r="F14" s="8"/>
      <c r="G14" s="8"/>
      <c r="H14" s="25" t="e">
        <f t="shared" si="1"/>
        <v>#DIV/0!</v>
      </c>
      <c r="I14" s="8" t="e">
        <f t="shared" si="2"/>
        <v>#DIV/0!</v>
      </c>
    </row>
    <row r="15" spans="1:9" ht="12.75">
      <c r="A15" s="2">
        <v>9</v>
      </c>
      <c r="B15" s="2" t="s">
        <v>11</v>
      </c>
      <c r="C15" s="8"/>
      <c r="D15" s="8"/>
      <c r="E15" s="8">
        <f t="shared" si="0"/>
        <v>0</v>
      </c>
      <c r="F15" s="8"/>
      <c r="G15" s="8"/>
      <c r="H15" s="25" t="e">
        <f t="shared" si="1"/>
        <v>#DIV/0!</v>
      </c>
      <c r="I15" s="8" t="e">
        <f t="shared" si="2"/>
        <v>#DIV/0!</v>
      </c>
    </row>
    <row r="16" spans="1:9" ht="12.75">
      <c r="A16" s="2">
        <v>10</v>
      </c>
      <c r="B16" s="2" t="s">
        <v>12</v>
      </c>
      <c r="C16" s="8"/>
      <c r="D16" s="8"/>
      <c r="E16" s="8">
        <f t="shared" si="0"/>
        <v>0</v>
      </c>
      <c r="F16" s="8"/>
      <c r="G16" s="8"/>
      <c r="H16" s="25" t="e">
        <f t="shared" si="1"/>
        <v>#DIV/0!</v>
      </c>
      <c r="I16" s="8" t="e">
        <f t="shared" si="2"/>
        <v>#DIV/0!</v>
      </c>
    </row>
    <row r="17" spans="1:9" ht="12.75">
      <c r="A17" s="2">
        <v>11</v>
      </c>
      <c r="B17" s="2" t="s">
        <v>13</v>
      </c>
      <c r="C17" s="8"/>
      <c r="D17" s="8"/>
      <c r="E17" s="8">
        <f t="shared" si="0"/>
        <v>0</v>
      </c>
      <c r="F17" s="8"/>
      <c r="G17" s="8"/>
      <c r="H17" s="25" t="e">
        <f t="shared" si="1"/>
        <v>#DIV/0!</v>
      </c>
      <c r="I17" s="8" t="e">
        <f t="shared" si="2"/>
        <v>#DIV/0!</v>
      </c>
    </row>
    <row r="18" spans="1:9" ht="12.75">
      <c r="A18" s="2">
        <v>12</v>
      </c>
      <c r="B18" s="2" t="s">
        <v>14</v>
      </c>
      <c r="C18" s="8"/>
      <c r="D18" s="8"/>
      <c r="E18" s="8">
        <f t="shared" si="0"/>
        <v>0</v>
      </c>
      <c r="F18" s="8"/>
      <c r="G18" s="8"/>
      <c r="H18" s="25" t="e">
        <f t="shared" si="1"/>
        <v>#DIV/0!</v>
      </c>
      <c r="I18" s="8" t="e">
        <f t="shared" si="2"/>
        <v>#DIV/0!</v>
      </c>
    </row>
    <row r="19" spans="1:9" ht="12.75">
      <c r="A19" s="2">
        <v>13</v>
      </c>
      <c r="B19" s="2" t="s">
        <v>15</v>
      </c>
      <c r="C19" s="8"/>
      <c r="D19" s="8"/>
      <c r="E19" s="8">
        <f t="shared" si="0"/>
        <v>0</v>
      </c>
      <c r="F19" s="8"/>
      <c r="G19" s="8"/>
      <c r="H19" s="25" t="e">
        <f t="shared" si="1"/>
        <v>#DIV/0!</v>
      </c>
      <c r="I19" s="8" t="e">
        <f t="shared" si="2"/>
        <v>#DIV/0!</v>
      </c>
    </row>
    <row r="20" spans="1:9" ht="12.75">
      <c r="A20" s="2">
        <v>14</v>
      </c>
      <c r="B20" s="2" t="s">
        <v>16</v>
      </c>
      <c r="C20" s="8"/>
      <c r="D20" s="8"/>
      <c r="E20" s="8">
        <f t="shared" si="0"/>
        <v>0</v>
      </c>
      <c r="F20" s="8"/>
      <c r="G20" s="8"/>
      <c r="H20" s="25" t="e">
        <f t="shared" si="1"/>
        <v>#DIV/0!</v>
      </c>
      <c r="I20" s="8" t="e">
        <f t="shared" si="2"/>
        <v>#DIV/0!</v>
      </c>
    </row>
    <row r="21" spans="1:9" ht="12.75">
      <c r="A21" s="2">
        <v>15</v>
      </c>
      <c r="B21" s="2" t="s">
        <v>17</v>
      </c>
      <c r="C21" s="8"/>
      <c r="D21" s="8"/>
      <c r="E21" s="8">
        <f t="shared" si="0"/>
        <v>0</v>
      </c>
      <c r="F21" s="8"/>
      <c r="G21" s="8"/>
      <c r="H21" s="25" t="e">
        <f t="shared" si="1"/>
        <v>#DIV/0!</v>
      </c>
      <c r="I21" s="8" t="e">
        <f t="shared" si="2"/>
        <v>#DIV/0!</v>
      </c>
    </row>
    <row r="22" spans="1:9" ht="12.75">
      <c r="A22" s="2">
        <v>16</v>
      </c>
      <c r="B22" s="2" t="s">
        <v>18</v>
      </c>
      <c r="C22" s="8"/>
      <c r="D22" s="8"/>
      <c r="E22" s="8">
        <f t="shared" si="0"/>
        <v>0</v>
      </c>
      <c r="F22" s="8"/>
      <c r="G22" s="8"/>
      <c r="H22" s="25" t="e">
        <f t="shared" si="1"/>
        <v>#DIV/0!</v>
      </c>
      <c r="I22" s="8" t="e">
        <f t="shared" si="2"/>
        <v>#DIV/0!</v>
      </c>
    </row>
    <row r="23" spans="1:9" ht="12.75">
      <c r="A23" s="2">
        <v>17</v>
      </c>
      <c r="B23" s="2" t="s">
        <v>19</v>
      </c>
      <c r="C23" s="8"/>
      <c r="D23" s="8"/>
      <c r="E23" s="8">
        <f t="shared" si="0"/>
        <v>0</v>
      </c>
      <c r="F23" s="8"/>
      <c r="G23" s="8"/>
      <c r="H23" s="25" t="e">
        <f t="shared" si="1"/>
        <v>#DIV/0!</v>
      </c>
      <c r="I23" s="8" t="e">
        <f t="shared" si="2"/>
        <v>#DIV/0!</v>
      </c>
    </row>
    <row r="24" spans="1:9" ht="12.75">
      <c r="A24" s="2">
        <v>18</v>
      </c>
      <c r="B24" s="2" t="s">
        <v>20</v>
      </c>
      <c r="C24" s="8"/>
      <c r="D24" s="8"/>
      <c r="E24" s="8">
        <f t="shared" si="0"/>
        <v>0</v>
      </c>
      <c r="F24" s="8"/>
      <c r="G24" s="8"/>
      <c r="H24" s="25" t="e">
        <f t="shared" si="1"/>
        <v>#DIV/0!</v>
      </c>
      <c r="I24" s="8" t="e">
        <f t="shared" si="2"/>
        <v>#DIV/0!</v>
      </c>
    </row>
    <row r="25" spans="1:9" ht="12.75">
      <c r="A25" s="2">
        <v>19</v>
      </c>
      <c r="B25" s="2" t="s">
        <v>21</v>
      </c>
      <c r="C25" s="8"/>
      <c r="D25" s="8"/>
      <c r="E25" s="8">
        <f t="shared" si="0"/>
        <v>0</v>
      </c>
      <c r="F25" s="8"/>
      <c r="G25" s="8"/>
      <c r="H25" s="25" t="e">
        <f t="shared" si="1"/>
        <v>#DIV/0!</v>
      </c>
      <c r="I25" s="8" t="e">
        <f t="shared" si="2"/>
        <v>#DIV/0!</v>
      </c>
    </row>
    <row r="26" spans="1:9" ht="12.75">
      <c r="A26" s="2">
        <v>20</v>
      </c>
      <c r="B26" s="2" t="s">
        <v>22</v>
      </c>
      <c r="C26" s="8"/>
      <c r="D26" s="8"/>
      <c r="E26" s="8">
        <f t="shared" si="0"/>
        <v>0</v>
      </c>
      <c r="F26" s="8"/>
      <c r="G26" s="8"/>
      <c r="H26" s="25" t="e">
        <f t="shared" si="1"/>
        <v>#DIV/0!</v>
      </c>
      <c r="I26" s="8" t="e">
        <f t="shared" si="2"/>
        <v>#DIV/0!</v>
      </c>
    </row>
    <row r="27" spans="1:9" ht="12.75">
      <c r="A27" s="2">
        <v>21</v>
      </c>
      <c r="B27" s="2" t="s">
        <v>23</v>
      </c>
      <c r="C27" s="8"/>
      <c r="D27" s="8"/>
      <c r="E27" s="8">
        <f t="shared" si="0"/>
        <v>0</v>
      </c>
      <c r="F27" s="8"/>
      <c r="G27" s="8"/>
      <c r="H27" s="25" t="e">
        <f t="shared" si="1"/>
        <v>#DIV/0!</v>
      </c>
      <c r="I27" s="8" t="e">
        <f t="shared" si="2"/>
        <v>#DIV/0!</v>
      </c>
    </row>
    <row r="28" spans="1:9" ht="12.75">
      <c r="A28" s="2">
        <v>22</v>
      </c>
      <c r="B28" s="2" t="s">
        <v>24</v>
      </c>
      <c r="C28" s="8"/>
      <c r="D28" s="8"/>
      <c r="E28" s="8">
        <f t="shared" si="0"/>
        <v>0</v>
      </c>
      <c r="F28" s="8"/>
      <c r="G28" s="8"/>
      <c r="H28" s="25" t="e">
        <f t="shared" si="1"/>
        <v>#DIV/0!</v>
      </c>
      <c r="I28" s="8" t="e">
        <f t="shared" si="2"/>
        <v>#DIV/0!</v>
      </c>
    </row>
    <row r="29" spans="1:9" ht="12.75">
      <c r="A29" s="2">
        <v>23</v>
      </c>
      <c r="B29" s="2" t="s">
        <v>25</v>
      </c>
      <c r="C29" s="8"/>
      <c r="D29" s="8"/>
      <c r="E29" s="8">
        <f t="shared" si="0"/>
        <v>0</v>
      </c>
      <c r="F29" s="8"/>
      <c r="G29" s="8"/>
      <c r="H29" s="25" t="e">
        <f t="shared" si="1"/>
        <v>#DIV/0!</v>
      </c>
      <c r="I29" s="8" t="e">
        <f t="shared" si="2"/>
        <v>#DIV/0!</v>
      </c>
    </row>
    <row r="30" spans="1:9" ht="12.75">
      <c r="A30" s="2">
        <v>24</v>
      </c>
      <c r="B30" s="2" t="s">
        <v>26</v>
      </c>
      <c r="C30" s="8"/>
      <c r="D30" s="8"/>
      <c r="E30" s="8">
        <f t="shared" si="0"/>
        <v>0</v>
      </c>
      <c r="F30" s="8"/>
      <c r="G30" s="8"/>
      <c r="H30" s="25" t="e">
        <f t="shared" si="1"/>
        <v>#DIV/0!</v>
      </c>
      <c r="I30" s="8" t="e">
        <f t="shared" si="2"/>
        <v>#DIV/0!</v>
      </c>
    </row>
    <row r="31" spans="1:9" ht="12.75">
      <c r="A31" s="2">
        <v>25</v>
      </c>
      <c r="B31" s="2" t="s">
        <v>27</v>
      </c>
      <c r="C31" s="8"/>
      <c r="D31" s="8"/>
      <c r="E31" s="8">
        <f t="shared" si="0"/>
        <v>0</v>
      </c>
      <c r="F31" s="8"/>
      <c r="G31" s="8"/>
      <c r="H31" s="25" t="e">
        <f t="shared" si="1"/>
        <v>#DIV/0!</v>
      </c>
      <c r="I31" s="8" t="e">
        <f t="shared" si="2"/>
        <v>#DIV/0!</v>
      </c>
    </row>
    <row r="32" spans="1:9" ht="12.75">
      <c r="A32" s="2">
        <v>26</v>
      </c>
      <c r="B32" s="2" t="s">
        <v>28</v>
      </c>
      <c r="C32" s="8"/>
      <c r="D32" s="8"/>
      <c r="E32" s="8">
        <f t="shared" si="0"/>
        <v>0</v>
      </c>
      <c r="F32" s="8"/>
      <c r="G32" s="8"/>
      <c r="H32" s="25" t="e">
        <f t="shared" si="1"/>
        <v>#DIV/0!</v>
      </c>
      <c r="I32" s="8" t="e">
        <f t="shared" si="2"/>
        <v>#DIV/0!</v>
      </c>
    </row>
    <row r="33" spans="1:9" s="1" customFormat="1" ht="12.75">
      <c r="A33" s="11"/>
      <c r="B33" s="9" t="s">
        <v>29</v>
      </c>
      <c r="C33" s="10">
        <f>SUM(C7:C32)</f>
        <v>0</v>
      </c>
      <c r="D33" s="10">
        <f>SUM(D7:D32)</f>
        <v>0</v>
      </c>
      <c r="E33" s="10">
        <f>SUM(E7:E32)</f>
        <v>0</v>
      </c>
      <c r="F33" s="10">
        <f>SUM(F7:F32)</f>
        <v>0</v>
      </c>
      <c r="G33" s="10">
        <f>SUM(G7:G32)</f>
        <v>0</v>
      </c>
      <c r="H33" s="26" t="e">
        <f t="shared" si="1"/>
        <v>#DIV/0!</v>
      </c>
      <c r="I33" s="10" t="e">
        <f>SUM(I7:I32)</f>
        <v>#DIV/0!</v>
      </c>
    </row>
  </sheetData>
  <printOptions/>
  <pageMargins left="0.75" right="0.75" top="1" bottom="1" header="0.4921259845" footer="0.4921259845"/>
  <pageSetup horizontalDpi="600" verticalDpi="600" orientation="landscape" pageOrder="overThenDown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1">
      <selection activeCell="D27" sqref="D27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18.421875" style="0" customWidth="1"/>
    <col min="4" max="4" width="20.00390625" style="0" customWidth="1"/>
    <col min="5" max="5" width="17.28125" style="0" customWidth="1"/>
    <col min="6" max="7" width="18.57421875" style="0" customWidth="1"/>
    <col min="8" max="8" width="19.421875" style="0" customWidth="1"/>
  </cols>
  <sheetData>
    <row r="2" spans="1:8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F2" s="4" t="s">
        <v>35</v>
      </c>
      <c r="G2" s="4" t="s">
        <v>36</v>
      </c>
      <c r="H2" s="4" t="s">
        <v>37</v>
      </c>
    </row>
    <row r="3" spans="1:8" ht="12.75">
      <c r="A3" s="2"/>
      <c r="B3" s="3" t="s">
        <v>34</v>
      </c>
      <c r="C3" s="4"/>
      <c r="D3" s="4"/>
      <c r="E3" s="4"/>
      <c r="F3" s="4"/>
      <c r="G3" s="4"/>
      <c r="H3" s="4"/>
    </row>
    <row r="4" spans="1:8" ht="63.75">
      <c r="A4" s="2"/>
      <c r="B4" s="11" t="s">
        <v>107</v>
      </c>
      <c r="C4" s="6" t="s">
        <v>57</v>
      </c>
      <c r="D4" s="6" t="s">
        <v>56</v>
      </c>
      <c r="E4" s="6" t="s">
        <v>54</v>
      </c>
      <c r="F4" s="6" t="s">
        <v>40</v>
      </c>
      <c r="G4" s="6" t="s">
        <v>71</v>
      </c>
      <c r="H4" s="6" t="s">
        <v>104</v>
      </c>
    </row>
    <row r="5" spans="1:8" ht="12.75">
      <c r="A5" s="2"/>
      <c r="B5" s="3" t="s">
        <v>0</v>
      </c>
      <c r="C5" s="7"/>
      <c r="D5" s="7"/>
      <c r="E5" s="7"/>
      <c r="F5" s="7"/>
      <c r="G5" s="7"/>
      <c r="H5" s="7"/>
    </row>
    <row r="6" spans="1:8" ht="12.75">
      <c r="A6" s="2"/>
      <c r="B6" s="3" t="s">
        <v>1</v>
      </c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</row>
    <row r="7" spans="1:10" ht="12.75">
      <c r="A7" s="2">
        <v>1</v>
      </c>
      <c r="B7" s="2" t="s">
        <v>3</v>
      </c>
      <c r="C7" s="8">
        <f>Natürliche_Personen!J7</f>
        <v>24761494.6</v>
      </c>
      <c r="D7" s="8">
        <f>Quellenbesteuerte_Einkommen!C7</f>
        <v>707710.5831882231</v>
      </c>
      <c r="E7" s="8">
        <f>Vermögen_natürliche_Personen!E7</f>
        <v>3560102.501241434</v>
      </c>
      <c r="F7" s="8">
        <f>'Juristische Personen'!Q7</f>
        <v>8556768.777920576</v>
      </c>
      <c r="G7" s="8"/>
      <c r="H7" s="8">
        <f>SUM(C7:G7)</f>
        <v>37586076.462350234</v>
      </c>
      <c r="J7" s="14"/>
    </row>
    <row r="8" spans="1:10" ht="12.75">
      <c r="A8" s="2">
        <v>2</v>
      </c>
      <c r="B8" s="2" t="s">
        <v>4</v>
      </c>
      <c r="C8" s="8">
        <f>Natürliche_Personen!J8</f>
        <v>11924630.299999999</v>
      </c>
      <c r="D8" s="8">
        <f>Quellenbesteuerte_Einkommen!C8</f>
        <v>455201.0053316967</v>
      </c>
      <c r="E8" s="8">
        <f>Vermögen_natürliche_Personen!E8</f>
        <v>1256840.5787651467</v>
      </c>
      <c r="F8" s="8">
        <f>'Juristische Personen'!Q8</f>
        <v>3017173.593695654</v>
      </c>
      <c r="G8" s="8"/>
      <c r="H8" s="8">
        <f aca="true" t="shared" si="0" ref="H8:H32">SUM(C8:G8)</f>
        <v>16653845.477792496</v>
      </c>
      <c r="J8" s="14"/>
    </row>
    <row r="9" spans="1:10" ht="12.75">
      <c r="A9" s="2">
        <v>3</v>
      </c>
      <c r="B9" s="2" t="s">
        <v>5</v>
      </c>
      <c r="C9" s="8">
        <f>Natürliche_Personen!J9</f>
        <v>4507026.9</v>
      </c>
      <c r="D9" s="8">
        <f>Quellenbesteuerte_Einkommen!C9</f>
        <v>209913.98338903632</v>
      </c>
      <c r="E9" s="8">
        <f>Vermögen_natürliche_Personen!E9</f>
        <v>392658.3881591575</v>
      </c>
      <c r="F9" s="8">
        <f>'Juristische Personen'!Q9</f>
        <v>1406240.7180279852</v>
      </c>
      <c r="G9" s="8"/>
      <c r="H9" s="8">
        <f t="shared" si="0"/>
        <v>6515839.9895761795</v>
      </c>
      <c r="J9" s="14"/>
    </row>
    <row r="10" spans="1:10" ht="12.75">
      <c r="A10" s="2">
        <v>4</v>
      </c>
      <c r="B10" s="2" t="s">
        <v>6</v>
      </c>
      <c r="C10" s="8">
        <f>Natürliche_Personen!J10</f>
        <v>373503.19999999995</v>
      </c>
      <c r="D10" s="8">
        <f>Quellenbesteuerte_Einkommen!C10</f>
        <v>16409.218654705637</v>
      </c>
      <c r="E10" s="8">
        <f>Vermögen_natürliche_Personen!E10</f>
        <v>41195.44146519788</v>
      </c>
      <c r="F10" s="8">
        <f>'Juristische Personen'!Q10</f>
        <v>127109.16176667249</v>
      </c>
      <c r="G10" s="8"/>
      <c r="H10" s="8">
        <f t="shared" si="0"/>
        <v>558217.021886576</v>
      </c>
      <c r="J10" s="14"/>
    </row>
    <row r="11" spans="1:10" ht="12.75">
      <c r="A11" s="2">
        <v>5</v>
      </c>
      <c r="B11" s="2" t="s">
        <v>7</v>
      </c>
      <c r="C11" s="8">
        <f>Natürliche_Personen!J11</f>
        <v>2748694.4000000004</v>
      </c>
      <c r="D11" s="8">
        <f>Quellenbesteuerte_Einkommen!C11</f>
        <v>50604.70516208308</v>
      </c>
      <c r="E11" s="8">
        <f>Vermögen_natürliche_Personen!E11</f>
        <v>280290.35766728193</v>
      </c>
      <c r="F11" s="8">
        <f>'Juristische Personen'!Q11</f>
        <v>1260352.316538661</v>
      </c>
      <c r="G11" s="8"/>
      <c r="H11" s="8">
        <f t="shared" si="0"/>
        <v>4339941.779368026</v>
      </c>
      <c r="J11" s="14"/>
    </row>
    <row r="12" spans="1:10" ht="12.75">
      <c r="A12" s="2">
        <v>6</v>
      </c>
      <c r="B12" s="2" t="s">
        <v>8</v>
      </c>
      <c r="C12" s="8">
        <f>Natürliche_Personen!J12</f>
        <v>385877.19999999995</v>
      </c>
      <c r="D12" s="8">
        <f>Quellenbesteuerte_Einkommen!C12</f>
        <v>19647.08855706752</v>
      </c>
      <c r="E12" s="8">
        <f>Vermögen_natürliche_Personen!E12</f>
        <v>34321.3247895918</v>
      </c>
      <c r="F12" s="8">
        <f>'Juristische Personen'!Q12</f>
        <v>66758.21141603451</v>
      </c>
      <c r="G12" s="8"/>
      <c r="H12" s="8">
        <f t="shared" si="0"/>
        <v>506603.8247626937</v>
      </c>
      <c r="J12" s="14"/>
    </row>
    <row r="13" spans="1:10" ht="12.75">
      <c r="A13" s="2">
        <v>7</v>
      </c>
      <c r="B13" s="2" t="s">
        <v>9</v>
      </c>
      <c r="C13" s="8">
        <f>Natürliche_Personen!J13</f>
        <v>754783.5</v>
      </c>
      <c r="D13" s="8">
        <f>Quellenbesteuerte_Einkommen!C13</f>
        <v>11925.323852048805</v>
      </c>
      <c r="E13" s="8">
        <f>Vermögen_natürliche_Personen!E13</f>
        <v>147775.83045478247</v>
      </c>
      <c r="F13" s="8">
        <f>'Juristische Personen'!Q13</f>
        <v>212240.634824284</v>
      </c>
      <c r="G13" s="8"/>
      <c r="H13" s="8">
        <f t="shared" si="0"/>
        <v>1126725.2891311152</v>
      </c>
      <c r="J13" s="14"/>
    </row>
    <row r="14" spans="1:10" ht="12.75">
      <c r="A14" s="2">
        <v>8</v>
      </c>
      <c r="B14" s="2" t="s">
        <v>10</v>
      </c>
      <c r="C14" s="8">
        <f>Natürliche_Personen!J14</f>
        <v>453601.99999999994</v>
      </c>
      <c r="D14" s="8">
        <f>Quellenbesteuerte_Einkommen!C14</f>
        <v>21002.56578183523</v>
      </c>
      <c r="E14" s="8">
        <f>Vermögen_natürliche_Personen!E14</f>
        <v>54083.671677078804</v>
      </c>
      <c r="F14" s="8">
        <f>'Juristische Personen'!Q14</f>
        <v>452445.85596252396</v>
      </c>
      <c r="G14" s="8"/>
      <c r="H14" s="8">
        <f t="shared" si="0"/>
        <v>981134.0934214379</v>
      </c>
      <c r="J14" s="14"/>
    </row>
    <row r="15" spans="1:10" ht="12.75">
      <c r="A15" s="2">
        <v>9</v>
      </c>
      <c r="B15" s="2" t="s">
        <v>11</v>
      </c>
      <c r="C15" s="8">
        <f>Natürliche_Personen!J15</f>
        <v>2502862.3999999994</v>
      </c>
      <c r="D15" s="8">
        <f>Quellenbesteuerte_Einkommen!C15</f>
        <v>51091.3340170564</v>
      </c>
      <c r="E15" s="8">
        <f>Vermögen_natürliche_Personen!E15</f>
        <v>280125.0456393896</v>
      </c>
      <c r="F15" s="8">
        <f>'Juristische Personen'!Q15</f>
        <v>1780540.5911624061</v>
      </c>
      <c r="G15" s="8"/>
      <c r="H15" s="8">
        <f t="shared" si="0"/>
        <v>4614619.3708188515</v>
      </c>
      <c r="J15" s="14"/>
    </row>
    <row r="16" spans="1:10" ht="12.75">
      <c r="A16" s="2">
        <v>10</v>
      </c>
      <c r="B16" s="2" t="s">
        <v>12</v>
      </c>
      <c r="C16" s="8">
        <f>Natürliche_Personen!J16</f>
        <v>2898931.8999999994</v>
      </c>
      <c r="D16" s="8">
        <f>Quellenbesteuerte_Einkommen!C16</f>
        <v>138304.7669726646</v>
      </c>
      <c r="E16" s="8">
        <f>Vermögen_natürliche_Personen!E16</f>
        <v>228217.29897278585</v>
      </c>
      <c r="F16" s="8">
        <f>'Juristische Personen'!Q16</f>
        <v>1003624.865222115</v>
      </c>
      <c r="G16" s="8"/>
      <c r="H16" s="8">
        <f t="shared" si="0"/>
        <v>4269078.831167565</v>
      </c>
      <c r="J16" s="14"/>
    </row>
    <row r="17" spans="1:10" ht="12.75">
      <c r="A17" s="2">
        <v>11</v>
      </c>
      <c r="B17" s="2" t="s">
        <v>13</v>
      </c>
      <c r="C17" s="8">
        <f>Natürliche_Personen!J17</f>
        <v>3335361.3</v>
      </c>
      <c r="D17" s="8">
        <f>Quellenbesteuerte_Einkommen!C17</f>
        <v>107701.54749718621</v>
      </c>
      <c r="E17" s="8">
        <f>Vermögen_natürliche_Personen!E17</f>
        <v>306917.3929236651</v>
      </c>
      <c r="F17" s="8">
        <f>'Juristische Personen'!Q17</f>
        <v>610915.9722613761</v>
      </c>
      <c r="G17" s="8"/>
      <c r="H17" s="8">
        <f t="shared" si="0"/>
        <v>4360896.212682228</v>
      </c>
      <c r="J17" s="14"/>
    </row>
    <row r="18" spans="1:10" ht="12.75">
      <c r="A18" s="2">
        <v>12</v>
      </c>
      <c r="B18" s="2" t="s">
        <v>14</v>
      </c>
      <c r="C18" s="8">
        <f>Natürliche_Personen!J18</f>
        <v>3740387.5</v>
      </c>
      <c r="D18" s="8">
        <f>Quellenbesteuerte_Einkommen!C18</f>
        <v>522389.8251112419</v>
      </c>
      <c r="E18" s="8">
        <f>Vermögen_natürliche_Personen!E18</f>
        <v>288827.36640715605</v>
      </c>
      <c r="F18" s="8">
        <f>'Juristische Personen'!Q18</f>
        <v>2235980.584387434</v>
      </c>
      <c r="G18" s="8"/>
      <c r="H18" s="8">
        <f t="shared" si="0"/>
        <v>6787585.275905833</v>
      </c>
      <c r="J18" s="14"/>
    </row>
    <row r="19" spans="1:10" ht="12.75">
      <c r="A19" s="2">
        <v>13</v>
      </c>
      <c r="B19" s="2" t="s">
        <v>15</v>
      </c>
      <c r="C19" s="8">
        <f>Natürliche_Personen!J19</f>
        <v>5088431.699999999</v>
      </c>
      <c r="D19" s="8">
        <f>Quellenbesteuerte_Einkommen!C19</f>
        <v>245531.96430586395</v>
      </c>
      <c r="E19" s="8">
        <f>Vermögen_natürliche_Personen!E19</f>
        <v>455753.08642228204</v>
      </c>
      <c r="F19" s="8">
        <f>'Juristische Personen'!Q19</f>
        <v>1041915.8041236291</v>
      </c>
      <c r="G19" s="8"/>
      <c r="H19" s="8">
        <f t="shared" si="0"/>
        <v>6831632.554851774</v>
      </c>
      <c r="J19" s="14"/>
    </row>
    <row r="20" spans="1:10" ht="12.75">
      <c r="A20" s="2">
        <v>14</v>
      </c>
      <c r="B20" s="2" t="s">
        <v>16</v>
      </c>
      <c r="C20" s="8">
        <f>Natürliche_Personen!J20</f>
        <v>1010711.4</v>
      </c>
      <c r="D20" s="8">
        <f>Quellenbesteuerte_Einkommen!C20</f>
        <v>68715.95382896719</v>
      </c>
      <c r="E20" s="8">
        <f>Vermögen_natürliche_Personen!E20</f>
        <v>108873.08991697847</v>
      </c>
      <c r="F20" s="8">
        <f>'Juristische Personen'!Q20</f>
        <v>446060.90107367263</v>
      </c>
      <c r="G20" s="8"/>
      <c r="H20" s="8">
        <f t="shared" si="0"/>
        <v>1634361.3448196184</v>
      </c>
      <c r="J20" s="14"/>
    </row>
    <row r="21" spans="1:10" ht="12.75">
      <c r="A21" s="2">
        <v>15</v>
      </c>
      <c r="B21" s="2" t="s">
        <v>17</v>
      </c>
      <c r="C21" s="8">
        <f>Natürliche_Personen!J21</f>
        <v>773748.4999999999</v>
      </c>
      <c r="D21" s="8">
        <f>Quellenbesteuerte_Einkommen!C21</f>
        <v>25860.353898814246</v>
      </c>
      <c r="E21" s="8">
        <f>Vermögen_natürliche_Personen!E21</f>
        <v>88698.09394561511</v>
      </c>
      <c r="F21" s="8">
        <f>'Juristische Personen'!Q21</f>
        <v>126893.49442550994</v>
      </c>
      <c r="G21" s="8"/>
      <c r="H21" s="8">
        <f t="shared" si="0"/>
        <v>1015200.4422699392</v>
      </c>
      <c r="J21" s="14"/>
    </row>
    <row r="22" spans="1:10" ht="12.75">
      <c r="A22" s="2">
        <v>16</v>
      </c>
      <c r="B22" s="2" t="s">
        <v>18</v>
      </c>
      <c r="C22" s="8">
        <f>Natürliche_Personen!J22</f>
        <v>204570.1</v>
      </c>
      <c r="D22" s="8">
        <f>Quellenbesteuerte_Einkommen!C22</f>
        <v>8126.496506267983</v>
      </c>
      <c r="E22" s="8">
        <f>Vermögen_natürliche_Personen!E22</f>
        <v>26471.543160028392</v>
      </c>
      <c r="F22" s="8">
        <f>'Juristische Personen'!Q22</f>
        <v>56801.4897765493</v>
      </c>
      <c r="G22" s="8"/>
      <c r="H22" s="8">
        <f t="shared" si="0"/>
        <v>295969.62944284565</v>
      </c>
      <c r="J22" s="14"/>
    </row>
    <row r="23" spans="1:10" ht="12.75">
      <c r="A23" s="2">
        <v>17</v>
      </c>
      <c r="B23" s="2" t="s">
        <v>19</v>
      </c>
      <c r="C23" s="8">
        <f>Natürliche_Personen!J23</f>
        <v>5829739.899999999</v>
      </c>
      <c r="D23" s="8">
        <f>Quellenbesteuerte_Einkommen!C23</f>
        <v>307700.2303278811</v>
      </c>
      <c r="E23" s="8">
        <f>Vermögen_natürliche_Personen!E23</f>
        <v>609348.0305993244</v>
      </c>
      <c r="F23" s="8">
        <f>'Juristische Personen'!Q23</f>
        <v>1428904.8698042124</v>
      </c>
      <c r="G23" s="8"/>
      <c r="H23" s="8">
        <f t="shared" si="0"/>
        <v>8175693.030731417</v>
      </c>
      <c r="J23" s="14"/>
    </row>
    <row r="24" spans="1:10" ht="12.75">
      <c r="A24" s="2">
        <v>18</v>
      </c>
      <c r="B24" s="2" t="s">
        <v>20</v>
      </c>
      <c r="C24" s="8">
        <f>Natürliche_Personen!J24</f>
        <v>2651417.9999999995</v>
      </c>
      <c r="D24" s="8">
        <f>Quellenbesteuerte_Einkommen!C24</f>
        <v>222920.8653798062</v>
      </c>
      <c r="E24" s="8">
        <f>Vermögen_natürliche_Personen!E24</f>
        <v>338963.6889208705</v>
      </c>
      <c r="F24" s="8">
        <f>'Juristische Personen'!Q24</f>
        <v>594185.922014255</v>
      </c>
      <c r="G24" s="8"/>
      <c r="H24" s="8">
        <f t="shared" si="0"/>
        <v>3807488.476314931</v>
      </c>
      <c r="J24" s="14"/>
    </row>
    <row r="25" spans="1:10" ht="12.75">
      <c r="A25" s="2">
        <v>19</v>
      </c>
      <c r="B25" s="2" t="s">
        <v>21</v>
      </c>
      <c r="C25" s="8">
        <f>Natürliche_Personen!J25</f>
        <v>8255584.300000001</v>
      </c>
      <c r="D25" s="8">
        <f>Quellenbesteuerte_Einkommen!C25</f>
        <v>429369.3242118389</v>
      </c>
      <c r="E25" s="8">
        <f>Vermögen_natürliche_Personen!E25</f>
        <v>792895.8976499371</v>
      </c>
      <c r="F25" s="8">
        <f>'Juristische Personen'!Q25</f>
        <v>1695392.2300846542</v>
      </c>
      <c r="G25" s="8"/>
      <c r="H25" s="8">
        <f t="shared" si="0"/>
        <v>11173241.75194643</v>
      </c>
      <c r="J25" s="14"/>
    </row>
    <row r="26" spans="1:10" ht="12.75">
      <c r="A26" s="2">
        <v>20</v>
      </c>
      <c r="B26" s="2" t="s">
        <v>22</v>
      </c>
      <c r="C26" s="8">
        <f>Natürliche_Personen!J26</f>
        <v>2969953.5000000005</v>
      </c>
      <c r="D26" s="8">
        <f>Quellenbesteuerte_Einkommen!C26</f>
        <v>147028.3264132567</v>
      </c>
      <c r="E26" s="8">
        <f>Vermögen_natürliche_Personen!E26</f>
        <v>272063.8835596567</v>
      </c>
      <c r="F26" s="8">
        <f>'Juristische Personen'!Q26</f>
        <v>519882.21338883316</v>
      </c>
      <c r="G26" s="8"/>
      <c r="H26" s="8">
        <f t="shared" si="0"/>
        <v>3908927.923361747</v>
      </c>
      <c r="J26" s="14"/>
    </row>
    <row r="27" spans="1:10" ht="12.75">
      <c r="A27" s="2">
        <v>21</v>
      </c>
      <c r="B27" s="2" t="s">
        <v>23</v>
      </c>
      <c r="C27" s="8">
        <f>Natürliche_Personen!J27</f>
        <v>4325555.8</v>
      </c>
      <c r="D27" s="8">
        <f>Quellenbesteuerte_Einkommen!C27</f>
        <v>554412.8726322963</v>
      </c>
      <c r="E27" s="8">
        <f>Vermögen_natürliche_Personen!E27</f>
        <v>474806.8096044257</v>
      </c>
      <c r="F27" s="8">
        <f>'Juristische Personen'!Q27</f>
        <v>1996866.2299169663</v>
      </c>
      <c r="G27" s="8"/>
      <c r="H27" s="8">
        <f t="shared" si="0"/>
        <v>7351641.712153688</v>
      </c>
      <c r="J27" s="14"/>
    </row>
    <row r="28" spans="1:10" ht="12.75">
      <c r="A28" s="2">
        <v>22</v>
      </c>
      <c r="B28" s="2" t="s">
        <v>24</v>
      </c>
      <c r="C28" s="8">
        <f>Natürliche_Personen!J28</f>
        <v>10821766.7</v>
      </c>
      <c r="D28" s="8">
        <f>Quellenbesteuerte_Einkommen!C28</f>
        <v>520885.637916076</v>
      </c>
      <c r="E28" s="8">
        <f>Vermögen_natürliche_Personen!E28</f>
        <v>795823.6641805201</v>
      </c>
      <c r="F28" s="8">
        <f>'Juristische Personen'!Q28</f>
        <v>2283471.6436245255</v>
      </c>
      <c r="G28" s="8"/>
      <c r="H28" s="8">
        <f t="shared" si="0"/>
        <v>14421947.645721123</v>
      </c>
      <c r="J28" s="14"/>
    </row>
    <row r="29" spans="1:10" ht="12.75">
      <c r="A29" s="2">
        <v>23</v>
      </c>
      <c r="B29" s="2" t="s">
        <v>25</v>
      </c>
      <c r="C29" s="8">
        <f>Natürliche_Personen!J29</f>
        <v>3249333.5</v>
      </c>
      <c r="D29" s="8">
        <f>Quellenbesteuerte_Einkommen!C29</f>
        <v>187597.5531789476</v>
      </c>
      <c r="E29" s="8">
        <f>Vermögen_natürliche_Personen!E29</f>
        <v>319298.86703902227</v>
      </c>
      <c r="F29" s="8">
        <f>'Juristische Personen'!Q29</f>
        <v>220768.8858997514</v>
      </c>
      <c r="G29" s="8"/>
      <c r="H29" s="8">
        <f t="shared" si="0"/>
        <v>3976998.806117721</v>
      </c>
      <c r="J29" s="14"/>
    </row>
    <row r="30" spans="1:10" ht="12.75">
      <c r="A30" s="2">
        <v>24</v>
      </c>
      <c r="B30" s="2" t="s">
        <v>26</v>
      </c>
      <c r="C30" s="8">
        <f>Natürliche_Personen!J30</f>
        <v>2304735.6999999997</v>
      </c>
      <c r="D30" s="8">
        <f>Quellenbesteuerte_Einkommen!C30</f>
        <v>120889.830745369</v>
      </c>
      <c r="E30" s="8">
        <f>Vermögen_natürliche_Personen!E30</f>
        <v>201142.17102146367</v>
      </c>
      <c r="F30" s="8">
        <f>'Juristische Personen'!Q30</f>
        <v>913073.6733079249</v>
      </c>
      <c r="G30" s="8"/>
      <c r="H30" s="8">
        <f t="shared" si="0"/>
        <v>3539841.3750747577</v>
      </c>
      <c r="J30" s="14"/>
    </row>
    <row r="31" spans="1:10" ht="12.75">
      <c r="A31" s="2">
        <v>25</v>
      </c>
      <c r="B31" s="2" t="s">
        <v>27</v>
      </c>
      <c r="C31" s="8">
        <f>Natürliche_Personen!J31</f>
        <v>8064090.300000001</v>
      </c>
      <c r="D31" s="8">
        <f>Quellenbesteuerte_Einkommen!C31</f>
        <v>1002349.8032363673</v>
      </c>
      <c r="E31" s="8">
        <f>Vermögen_natürliche_Personen!E31</f>
        <v>624886.2826027907</v>
      </c>
      <c r="F31" s="8">
        <f>'Juristische Personen'!Q31</f>
        <v>4795612.037674529</v>
      </c>
      <c r="G31" s="8"/>
      <c r="H31" s="8">
        <f t="shared" si="0"/>
        <v>14486938.423513688</v>
      </c>
      <c r="J31" s="14"/>
    </row>
    <row r="32" spans="1:10" ht="12.75">
      <c r="A32" s="2">
        <v>26</v>
      </c>
      <c r="B32" s="2" t="s">
        <v>28</v>
      </c>
      <c r="C32" s="8">
        <f>Natürliche_Personen!J32</f>
        <v>748400.7999999999</v>
      </c>
      <c r="D32" s="8">
        <f>Quellenbesteuerte_Einkommen!C32</f>
        <v>50718.72149893358</v>
      </c>
      <c r="E32" s="8">
        <f>Vermögen_natürliche_Personen!E32</f>
        <v>75816.06187126544</v>
      </c>
      <c r="F32" s="8">
        <f>'Juristische Personen'!Q32</f>
        <v>242968.51137406196</v>
      </c>
      <c r="G32" s="8"/>
      <c r="H32" s="8">
        <f t="shared" si="0"/>
        <v>1117904.094744261</v>
      </c>
      <c r="J32" s="14"/>
    </row>
    <row r="33" spans="1:10" ht="12.75">
      <c r="A33" s="11"/>
      <c r="B33" s="9" t="s">
        <v>29</v>
      </c>
      <c r="C33" s="10">
        <f aca="true" t="shared" si="1" ref="C33:H33">SUM(C7:C32)</f>
        <v>114685195.39999999</v>
      </c>
      <c r="D33" s="10">
        <f t="shared" si="1"/>
        <v>6204009.881595531</v>
      </c>
      <c r="E33" s="10">
        <f t="shared" si="1"/>
        <v>12056196.36865685</v>
      </c>
      <c r="F33" s="10">
        <f t="shared" si="1"/>
        <v>37092949.189674795</v>
      </c>
      <c r="G33" s="10">
        <f t="shared" si="1"/>
        <v>0</v>
      </c>
      <c r="H33" s="10">
        <f t="shared" si="1"/>
        <v>170038350.83992717</v>
      </c>
      <c r="J33" s="14"/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I7" sqref="I7:I32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18.421875" style="0" customWidth="1"/>
    <col min="4" max="4" width="20.00390625" style="0" customWidth="1"/>
    <col min="5" max="5" width="17.28125" style="0" customWidth="1"/>
    <col min="6" max="7" width="18.57421875" style="0" customWidth="1"/>
    <col min="8" max="8" width="19.421875" style="0" customWidth="1"/>
    <col min="9" max="9" width="19.8515625" style="0" customWidth="1"/>
  </cols>
  <sheetData>
    <row r="2" spans="1:9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F2" s="4" t="s">
        <v>35</v>
      </c>
      <c r="G2" s="4" t="s">
        <v>36</v>
      </c>
      <c r="H2" s="4" t="s">
        <v>37</v>
      </c>
      <c r="I2" s="29" t="s">
        <v>39</v>
      </c>
    </row>
    <row r="3" spans="1:9" ht="12.75">
      <c r="A3" s="2"/>
      <c r="B3" s="3" t="s">
        <v>34</v>
      </c>
      <c r="C3" s="4"/>
      <c r="D3" s="4"/>
      <c r="E3" s="4"/>
      <c r="F3" s="4"/>
      <c r="G3" s="4"/>
      <c r="H3" s="4"/>
      <c r="I3" s="2"/>
    </row>
    <row r="4" spans="1:9" ht="64.5">
      <c r="A4" s="2"/>
      <c r="B4" s="28" t="s">
        <v>111</v>
      </c>
      <c r="C4" s="6" t="s">
        <v>57</v>
      </c>
      <c r="D4" s="6" t="s">
        <v>56</v>
      </c>
      <c r="E4" s="6" t="s">
        <v>54</v>
      </c>
      <c r="F4" s="6" t="s">
        <v>40</v>
      </c>
      <c r="G4" s="6" t="s">
        <v>71</v>
      </c>
      <c r="H4" s="6" t="s">
        <v>58</v>
      </c>
      <c r="I4" s="30" t="s">
        <v>97</v>
      </c>
    </row>
    <row r="5" spans="1:9" ht="12.75">
      <c r="A5" s="2"/>
      <c r="B5" s="3" t="s">
        <v>0</v>
      </c>
      <c r="C5" s="7"/>
      <c r="D5" s="7"/>
      <c r="E5" s="7"/>
      <c r="F5" s="7"/>
      <c r="G5" s="7"/>
      <c r="H5" s="7"/>
      <c r="I5" s="2"/>
    </row>
    <row r="6" spans="1:9" ht="25.5">
      <c r="A6" s="2"/>
      <c r="B6" s="3" t="s">
        <v>1</v>
      </c>
      <c r="C6" s="31" t="s">
        <v>98</v>
      </c>
      <c r="D6" s="31" t="s">
        <v>98</v>
      </c>
      <c r="E6" s="31" t="s">
        <v>98</v>
      </c>
      <c r="F6" s="31" t="s">
        <v>98</v>
      </c>
      <c r="G6" s="31" t="s">
        <v>98</v>
      </c>
      <c r="H6" s="31" t="s">
        <v>98</v>
      </c>
      <c r="I6" s="2"/>
    </row>
    <row r="7" spans="1:10" ht="12.75">
      <c r="A7" s="2">
        <v>1</v>
      </c>
      <c r="B7" s="2" t="s">
        <v>3</v>
      </c>
      <c r="C7" s="8">
        <f>ASG_Total!C7/ASG_Total_pro_Einwohner!$I7*1000</f>
        <v>20471.997056707976</v>
      </c>
      <c r="D7" s="8">
        <f>ASG_Total!D7/ASG_Total_pro_Einwohner!$I7*1000</f>
        <v>585.1120544246303</v>
      </c>
      <c r="E7" s="8">
        <f>ASG_Total!E7/ASG_Total_pro_Einwohner!$I7*1000</f>
        <v>2943.3767672082827</v>
      </c>
      <c r="F7" s="8">
        <f>ASG_Total!F7/ASG_Total_pro_Einwohner!$I7*1000</f>
        <v>7074.457663654953</v>
      </c>
      <c r="G7" s="8">
        <f>ASG_Total!G7/ASG_Total_pro_Einwohner!$I7*1000</f>
        <v>0</v>
      </c>
      <c r="H7" s="8">
        <f>ASG_Total!H7/ASG_Total_pro_Einwohner!$I7*1000</f>
        <v>31074.943541995846</v>
      </c>
      <c r="I7" s="8">
        <v>1209530</v>
      </c>
      <c r="J7" s="14"/>
    </row>
    <row r="8" spans="1:10" ht="12.75">
      <c r="A8" s="2">
        <v>2</v>
      </c>
      <c r="B8" s="2" t="s">
        <v>4</v>
      </c>
      <c r="C8" s="8">
        <f>ASG_Total!C8/ASG_Total_pro_Einwohner!$I8*1000</f>
        <v>12554.951647460766</v>
      </c>
      <c r="D8" s="8">
        <f>ASG_Total!D8/ASG_Total_pro_Einwohner!$I8*1000</f>
        <v>479.262372755907</v>
      </c>
      <c r="E8" s="8">
        <f>ASG_Total!E8/ASG_Total_pro_Einwohner!$I8*1000</f>
        <v>1323.2756318628196</v>
      </c>
      <c r="F8" s="8">
        <f>ASG_Total!F8/ASG_Total_pro_Einwohner!$I8*1000</f>
        <v>3176.657693181849</v>
      </c>
      <c r="G8" s="8">
        <f>ASG_Total!G8/ASG_Total_pro_Einwohner!$I8*1000</f>
        <v>0</v>
      </c>
      <c r="H8" s="8">
        <f>ASG_Total!H8/ASG_Total_pro_Einwohner!$I8*1000</f>
        <v>17534.147345261343</v>
      </c>
      <c r="I8" s="8">
        <v>949795</v>
      </c>
      <c r="J8" s="14"/>
    </row>
    <row r="9" spans="1:10" ht="12.75">
      <c r="A9" s="2">
        <v>3</v>
      </c>
      <c r="B9" s="2" t="s">
        <v>5</v>
      </c>
      <c r="C9" s="8">
        <f>ASG_Total!C9/ASG_Total_pro_Einwohner!$I9*1000</f>
        <v>13133.128096042894</v>
      </c>
      <c r="D9" s="8">
        <f>ASG_Total!D9/ASG_Total_pro_Einwohner!$I9*1000</f>
        <v>611.6731260243497</v>
      </c>
      <c r="E9" s="8">
        <f>ASG_Total!E9/ASG_Total_pro_Einwohner!$I9*1000</f>
        <v>1144.1761995429729</v>
      </c>
      <c r="F9" s="8">
        <f>ASG_Total!F9/ASG_Total_pro_Einwohner!$I9*1000</f>
        <v>4097.676781945292</v>
      </c>
      <c r="G9" s="8">
        <f>ASG_Total!G9/ASG_Total_pro_Einwohner!$I9*1000</f>
        <v>0</v>
      </c>
      <c r="H9" s="8">
        <f>ASG_Total!H9/ASG_Total_pro_Einwohner!$I9*1000</f>
        <v>18986.65420355551</v>
      </c>
      <c r="I9" s="8">
        <v>343180</v>
      </c>
      <c r="J9" s="14"/>
    </row>
    <row r="10" spans="1:10" ht="12.75">
      <c r="A10" s="2">
        <v>4</v>
      </c>
      <c r="B10" s="2" t="s">
        <v>6</v>
      </c>
      <c r="C10" s="8">
        <f>ASG_Total!C10/ASG_Total_pro_Einwohner!$I10*1000</f>
        <v>10807.38425925926</v>
      </c>
      <c r="D10" s="8">
        <f>ASG_Total!D10/ASG_Total_pro_Einwohner!$I10*1000</f>
        <v>474.8037805181029</v>
      </c>
      <c r="E10" s="8">
        <f>ASG_Total!E10/ASG_Total_pro_Einwohner!$I10*1000</f>
        <v>1191.9977275809572</v>
      </c>
      <c r="F10" s="8">
        <f>ASG_Total!F10/ASG_Total_pro_Einwohner!$I10*1000</f>
        <v>3677.927134452329</v>
      </c>
      <c r="G10" s="8">
        <f>ASG_Total!G10/ASG_Total_pro_Einwohner!$I10*1000</f>
        <v>0</v>
      </c>
      <c r="H10" s="8">
        <f>ASG_Total!H10/ASG_Total_pro_Einwohner!$I10*1000</f>
        <v>16152.112901810646</v>
      </c>
      <c r="I10" s="8">
        <v>34560</v>
      </c>
      <c r="J10" s="14"/>
    </row>
    <row r="11" spans="1:10" ht="12.75">
      <c r="A11" s="2">
        <v>5</v>
      </c>
      <c r="B11" s="2" t="s">
        <v>7</v>
      </c>
      <c r="C11" s="8">
        <f>ASG_Total!C11/ASG_Total_pro_Einwohner!$I11*1000</f>
        <v>21697.934954215347</v>
      </c>
      <c r="D11" s="8">
        <f>ASG_Total!D11/ASG_Total_pro_Einwohner!$I11*1000</f>
        <v>399.46878088161577</v>
      </c>
      <c r="E11" s="8">
        <f>ASG_Total!E11/ASG_Total_pro_Einwohner!$I11*1000</f>
        <v>2212.5857094038674</v>
      </c>
      <c r="F11" s="8">
        <f>ASG_Total!F11/ASG_Total_pro_Einwohner!$I11*1000</f>
        <v>9949.102593453275</v>
      </c>
      <c r="G11" s="8">
        <f>ASG_Total!G11/ASG_Total_pro_Einwohner!$I11*1000</f>
        <v>0</v>
      </c>
      <c r="H11" s="8">
        <f>ASG_Total!H11/ASG_Total_pro_Einwohner!$I11*1000</f>
        <v>34259.092037954106</v>
      </c>
      <c r="I11" s="8">
        <v>126680</v>
      </c>
      <c r="J11" s="14"/>
    </row>
    <row r="12" spans="1:10" ht="12.75">
      <c r="A12" s="2">
        <v>6</v>
      </c>
      <c r="B12" s="2" t="s">
        <v>8</v>
      </c>
      <c r="C12" s="8">
        <f>ASG_Total!C12/ASG_Total_pro_Einwohner!$I12*1000</f>
        <v>12076.777666499747</v>
      </c>
      <c r="D12" s="8">
        <f>ASG_Total!D12/ASG_Total_pro_Einwohner!$I12*1000</f>
        <v>614.8938581956535</v>
      </c>
      <c r="E12" s="8">
        <f>ASG_Total!E12/ASG_Total_pro_Einwohner!$I12*1000</f>
        <v>1074.1526286176704</v>
      </c>
      <c r="F12" s="8">
        <f>ASG_Total!F12/ASG_Total_pro_Einwohner!$I12*1000</f>
        <v>2089.3280988994275</v>
      </c>
      <c r="G12" s="8">
        <f>ASG_Total!G12/ASG_Total_pro_Einwohner!$I12*1000</f>
        <v>0</v>
      </c>
      <c r="H12" s="8">
        <f>ASG_Total!H12/ASG_Total_pro_Einwohner!$I12*1000</f>
        <v>15855.152252212498</v>
      </c>
      <c r="I12" s="8">
        <v>31952</v>
      </c>
      <c r="J12" s="14"/>
    </row>
    <row r="13" spans="1:10" ht="12.75">
      <c r="A13" s="2">
        <v>7</v>
      </c>
      <c r="B13" s="2" t="s">
        <v>9</v>
      </c>
      <c r="C13" s="8">
        <f>ASG_Total!C13/ASG_Total_pro_Einwohner!$I13*1000</f>
        <v>20651.276368710496</v>
      </c>
      <c r="D13" s="8">
        <f>ASG_Total!D13/ASG_Total_pro_Einwohner!$I13*1000</f>
        <v>326.28317743437043</v>
      </c>
      <c r="E13" s="8">
        <f>ASG_Total!E13/ASG_Total_pro_Einwohner!$I13*1000</f>
        <v>4043.224998078811</v>
      </c>
      <c r="F13" s="8">
        <f>ASG_Total!F13/ASG_Total_pro_Einwohner!$I13*1000</f>
        <v>5807.016192625899</v>
      </c>
      <c r="G13" s="8">
        <f>ASG_Total!G13/ASG_Total_pro_Einwohner!$I13*1000</f>
        <v>0</v>
      </c>
      <c r="H13" s="8">
        <f>ASG_Total!H13/ASG_Total_pro_Einwohner!$I13*1000</f>
        <v>30827.80073684958</v>
      </c>
      <c r="I13" s="8">
        <v>36549</v>
      </c>
      <c r="J13" s="14"/>
    </row>
    <row r="14" spans="1:10" ht="12.75">
      <c r="A14" s="2">
        <v>8</v>
      </c>
      <c r="B14" s="2" t="s">
        <v>10</v>
      </c>
      <c r="C14" s="8">
        <f>ASG_Total!C14/ASG_Total_pro_Einwohner!$I14*1000</f>
        <v>11841.848322673279</v>
      </c>
      <c r="D14" s="8">
        <f>ASG_Total!D14/ASG_Total_pro_Einwohner!$I14*1000</f>
        <v>548.2982843450002</v>
      </c>
      <c r="E14" s="8">
        <f>ASG_Total!E14/ASG_Total_pro_Einwohner!$I14*1000</f>
        <v>1411.9219860874248</v>
      </c>
      <c r="F14" s="8">
        <f>ASG_Total!F14/ASG_Total_pro_Einwohner!$I14*1000</f>
        <v>11811.665734565304</v>
      </c>
      <c r="G14" s="8">
        <f>ASG_Total!G14/ASG_Total_pro_Einwohner!$I14*1000</f>
        <v>0</v>
      </c>
      <c r="H14" s="8">
        <f>ASG_Total!H14/ASG_Total_pro_Einwohner!$I14*1000</f>
        <v>25613.73432767101</v>
      </c>
      <c r="I14" s="8">
        <v>38305</v>
      </c>
      <c r="J14" s="14"/>
    </row>
    <row r="15" spans="1:10" ht="12.75">
      <c r="A15" s="2">
        <v>9</v>
      </c>
      <c r="B15" s="2" t="s">
        <v>11</v>
      </c>
      <c r="C15" s="8">
        <f>ASG_Total!C15/ASG_Total_pro_Einwohner!$I15*1000</f>
        <v>25789.6773794681</v>
      </c>
      <c r="D15" s="8">
        <f>ASG_Total!D15/ASG_Total_pro_Einwohner!$I15*1000</f>
        <v>526.4488456043482</v>
      </c>
      <c r="E15" s="8">
        <f>ASG_Total!E15/ASG_Total_pro_Einwohner!$I15*1000</f>
        <v>2886.428975459712</v>
      </c>
      <c r="F15" s="8">
        <f>ASG_Total!F15/ASG_Total_pro_Einwohner!$I15*1000</f>
        <v>18346.820587150884</v>
      </c>
      <c r="G15" s="8">
        <f>ASG_Total!G15/ASG_Total_pro_Einwohner!$I15*1000</f>
        <v>0</v>
      </c>
      <c r="H15" s="8">
        <f>ASG_Total!H15/ASG_Total_pro_Einwohner!$I15*1000</f>
        <v>47549.37578768304</v>
      </c>
      <c r="I15" s="8">
        <v>97049</v>
      </c>
      <c r="J15" s="14"/>
    </row>
    <row r="16" spans="1:10" ht="12.75">
      <c r="A16" s="2">
        <v>10</v>
      </c>
      <c r="B16" s="2" t="s">
        <v>12</v>
      </c>
      <c r="C16" s="8">
        <f>ASG_Total!C16/ASG_Total_pro_Einwohner!$I16*1000</f>
        <v>12327.959056095868</v>
      </c>
      <c r="D16" s="8">
        <f>ASG_Total!D16/ASG_Total_pro_Einwohner!$I16*1000</f>
        <v>588.153003698324</v>
      </c>
      <c r="E16" s="8">
        <f>ASG_Total!E16/ASG_Total_pro_Einwohner!$I16*1000</f>
        <v>970.5138356748892</v>
      </c>
      <c r="F16" s="8">
        <f>ASG_Total!F16/ASG_Total_pro_Einwohner!$I16*1000</f>
        <v>4268.001689221458</v>
      </c>
      <c r="G16" s="8">
        <f>ASG_Total!G16/ASG_Total_pro_Einwohner!$I16*1000</f>
        <v>0</v>
      </c>
      <c r="H16" s="8">
        <f>ASG_Total!H16/ASG_Total_pro_Einwohner!$I16*1000</f>
        <v>18154.627584690537</v>
      </c>
      <c r="I16" s="8">
        <v>235151</v>
      </c>
      <c r="J16" s="14"/>
    </row>
    <row r="17" spans="1:10" ht="12.75">
      <c r="A17" s="2">
        <v>11</v>
      </c>
      <c r="B17" s="2" t="s">
        <v>13</v>
      </c>
      <c r="C17" s="8">
        <f>ASG_Total!C17/ASG_Total_pro_Einwohner!$I17*1000</f>
        <v>13796.908751711499</v>
      </c>
      <c r="D17" s="8">
        <f>ASG_Total!D17/ASG_Total_pro_Einwohner!$I17*1000</f>
        <v>445.5134810243197</v>
      </c>
      <c r="E17" s="8">
        <f>ASG_Total!E17/ASG_Total_pro_Einwohner!$I17*1000</f>
        <v>1269.5809789725006</v>
      </c>
      <c r="F17" s="8">
        <f>ASG_Total!F17/ASG_Total_pro_Einwohner!$I17*1000</f>
        <v>2527.0881221333716</v>
      </c>
      <c r="G17" s="8">
        <f>ASG_Total!G17/ASG_Total_pro_Einwohner!$I17*1000</f>
        <v>0</v>
      </c>
      <c r="H17" s="8">
        <f>ASG_Total!H17/ASG_Total_pro_Einwohner!$I17*1000</f>
        <v>18039.091333841694</v>
      </c>
      <c r="I17" s="8">
        <v>241747</v>
      </c>
      <c r="J17" s="14"/>
    </row>
    <row r="18" spans="1:10" ht="12.75">
      <c r="A18" s="2">
        <v>12</v>
      </c>
      <c r="B18" s="2" t="s">
        <v>14</v>
      </c>
      <c r="C18" s="8">
        <f>ASG_Total!C18/ASG_Total_pro_Einwohner!$I18*1000</f>
        <v>19446.040229377115</v>
      </c>
      <c r="D18" s="8">
        <f>ASG_Total!D18/ASG_Total_pro_Einwohner!$I18*1000</f>
        <v>2715.8719663485363</v>
      </c>
      <c r="E18" s="8">
        <f>ASG_Total!E18/ASG_Total_pro_Einwohner!$I18*1000</f>
        <v>1501.5953792216985</v>
      </c>
      <c r="F18" s="8">
        <f>ASG_Total!F18/ASG_Total_pro_Einwohner!$I18*1000</f>
        <v>11624.722945444608</v>
      </c>
      <c r="G18" s="8">
        <f>ASG_Total!G18/ASG_Total_pro_Einwohner!$I18*1000</f>
        <v>0</v>
      </c>
      <c r="H18" s="8">
        <f>ASG_Total!H18/ASG_Total_pro_Einwohner!$I18*1000</f>
        <v>35288.23052039196</v>
      </c>
      <c r="I18" s="8">
        <v>192347</v>
      </c>
      <c r="J18" s="14"/>
    </row>
    <row r="19" spans="1:10" ht="12.75">
      <c r="A19" s="2">
        <v>13</v>
      </c>
      <c r="B19" s="2" t="s">
        <v>15</v>
      </c>
      <c r="C19" s="8">
        <f>ASG_Total!C19/ASG_Total_pro_Einwohner!$I19*1000</f>
        <v>19916.75323404505</v>
      </c>
      <c r="D19" s="8">
        <f>ASG_Total!D19/ASG_Total_pro_Einwohner!$I19*1000</f>
        <v>961.0425829534569</v>
      </c>
      <c r="E19" s="8">
        <f>ASG_Total!E19/ASG_Total_pro_Einwohner!$I19*1000</f>
        <v>1783.8741469060103</v>
      </c>
      <c r="F19" s="8">
        <f>ASG_Total!F19/ASG_Total_pro_Einwohner!$I19*1000</f>
        <v>4078.1877766742828</v>
      </c>
      <c r="G19" s="8">
        <f>ASG_Total!G19/ASG_Total_pro_Einwohner!$I19*1000</f>
        <v>0</v>
      </c>
      <c r="H19" s="8">
        <f>ASG_Total!H19/ASG_Total_pro_Einwohner!$I19*1000</f>
        <v>26739.8577405788</v>
      </c>
      <c r="I19" s="8">
        <v>255485</v>
      </c>
      <c r="J19" s="14"/>
    </row>
    <row r="20" spans="1:10" ht="12.75">
      <c r="A20" s="2">
        <v>14</v>
      </c>
      <c r="B20" s="2" t="s">
        <v>16</v>
      </c>
      <c r="C20" s="8">
        <f>ASG_Total!C20/ASG_Total_pro_Einwohner!$I20*1000</f>
        <v>13823.584763728373</v>
      </c>
      <c r="D20" s="8">
        <f>ASG_Total!D20/ASG_Total_pro_Einwohner!$I20*1000</f>
        <v>939.8338757979511</v>
      </c>
      <c r="E20" s="8">
        <f>ASG_Total!E20/ASG_Total_pro_Einwohner!$I20*1000</f>
        <v>1489.0664011075494</v>
      </c>
      <c r="F20" s="8">
        <f>ASG_Total!F20/ASG_Total_pro_Einwohner!$I20*1000</f>
        <v>6100.812433477025</v>
      </c>
      <c r="G20" s="8">
        <f>ASG_Total!G20/ASG_Total_pro_Einwohner!$I20*1000</f>
        <v>0</v>
      </c>
      <c r="H20" s="8">
        <f>ASG_Total!H20/ASG_Total_pro_Einwohner!$I20*1000</f>
        <v>22353.2974741109</v>
      </c>
      <c r="I20" s="8">
        <v>73115</v>
      </c>
      <c r="J20" s="14"/>
    </row>
    <row r="21" spans="1:10" ht="12.75">
      <c r="A21" s="2">
        <v>15</v>
      </c>
      <c r="B21" s="2" t="s">
        <v>17</v>
      </c>
      <c r="C21" s="8">
        <f>ASG_Total!C21/ASG_Total_pro_Einwohner!$I21*1000</f>
        <v>14492.386214646935</v>
      </c>
      <c r="D21" s="8">
        <f>ASG_Total!D21/ASG_Total_pro_Einwohner!$I21*1000</f>
        <v>484.3669956698679</v>
      </c>
      <c r="E21" s="8">
        <f>ASG_Total!E21/ASG_Total_pro_Einwohner!$I21*1000</f>
        <v>1661.3241046191254</v>
      </c>
      <c r="F21" s="8">
        <f>ASG_Total!F21/ASG_Total_pro_Einwohner!$I21*1000</f>
        <v>2376.7277472468613</v>
      </c>
      <c r="G21" s="8">
        <f>ASG_Total!G21/ASG_Total_pro_Einwohner!$I21*1000</f>
        <v>0</v>
      </c>
      <c r="H21" s="8">
        <f>ASG_Total!H21/ASG_Total_pro_Einwohner!$I21*1000</f>
        <v>19014.80506218279</v>
      </c>
      <c r="I21" s="8">
        <v>53390</v>
      </c>
      <c r="J21" s="14"/>
    </row>
    <row r="22" spans="1:10" ht="12.75">
      <c r="A22" s="2">
        <v>16</v>
      </c>
      <c r="B22" s="2" t="s">
        <v>18</v>
      </c>
      <c r="C22" s="8">
        <f>ASG_Total!C22/ASG_Total_pro_Einwohner!$I22*1000</f>
        <v>14088.849862258954</v>
      </c>
      <c r="D22" s="8">
        <f>ASG_Total!D22/ASG_Total_pro_Einwohner!$I22*1000</f>
        <v>559.6760679247922</v>
      </c>
      <c r="E22" s="8">
        <f>ASG_Total!E22/ASG_Total_pro_Einwohner!$I22*1000</f>
        <v>1823.1090330598065</v>
      </c>
      <c r="F22" s="8">
        <f>ASG_Total!F22/ASG_Total_pro_Einwohner!$I22*1000</f>
        <v>3911.948331718271</v>
      </c>
      <c r="G22" s="8">
        <f>ASG_Total!G22/ASG_Total_pro_Einwohner!$I22*1000</f>
        <v>0</v>
      </c>
      <c r="H22" s="8">
        <f>ASG_Total!H22/ASG_Total_pro_Einwohner!$I22*1000</f>
        <v>20383.58329496182</v>
      </c>
      <c r="I22" s="8">
        <v>14520</v>
      </c>
      <c r="J22" s="14"/>
    </row>
    <row r="23" spans="1:10" ht="12.75">
      <c r="A23" s="2">
        <v>17</v>
      </c>
      <c r="B23" s="2" t="s">
        <v>19</v>
      </c>
      <c r="C23" s="8">
        <f>ASG_Total!C23/ASG_Total_pro_Einwohner!$I23*1000</f>
        <v>13077.117836145151</v>
      </c>
      <c r="D23" s="8">
        <f>ASG_Total!D23/ASG_Total_pro_Einwohner!$I23*1000</f>
        <v>690.224991033769</v>
      </c>
      <c r="E23" s="8">
        <f>ASG_Total!E23/ASG_Total_pro_Einwohner!$I23*1000</f>
        <v>1366.8733315821423</v>
      </c>
      <c r="F23" s="8">
        <f>ASG_Total!F23/ASG_Total_pro_Einwohner!$I23*1000</f>
        <v>3205.2814841827385</v>
      </c>
      <c r="G23" s="8">
        <f>ASG_Total!G23/ASG_Total_pro_Einwohner!$I23*1000</f>
        <v>0</v>
      </c>
      <c r="H23" s="8">
        <f>ASG_Total!H23/ASG_Total_pro_Einwohner!$I23*1000</f>
        <v>18339.4976429438</v>
      </c>
      <c r="I23" s="8">
        <v>445797</v>
      </c>
      <c r="J23" s="14"/>
    </row>
    <row r="24" spans="1:10" ht="12.75">
      <c r="A24" s="2">
        <v>18</v>
      </c>
      <c r="B24" s="2" t="s">
        <v>20</v>
      </c>
      <c r="C24" s="8">
        <f>ASG_Total!C24/ASG_Total_pro_Einwohner!$I24*1000</f>
        <v>14135.467980295563</v>
      </c>
      <c r="D24" s="8">
        <f>ASG_Total!D24/ASG_Total_pro_Einwohner!$I24*1000</f>
        <v>1188.454915338143</v>
      </c>
      <c r="E24" s="8">
        <f>ASG_Total!E24/ASG_Total_pro_Einwohner!$I24*1000</f>
        <v>1807.1124097459667</v>
      </c>
      <c r="F24" s="8">
        <f>ASG_Total!F24/ASG_Total_pro_Einwohner!$I24*1000</f>
        <v>3167.775158415195</v>
      </c>
      <c r="G24" s="8">
        <f>ASG_Total!G24/ASG_Total_pro_Einwohner!$I24*1000</f>
        <v>0</v>
      </c>
      <c r="H24" s="8">
        <f>ASG_Total!H24/ASG_Total_pro_Einwohner!$I24*1000</f>
        <v>20298.810463794867</v>
      </c>
      <c r="I24" s="8">
        <v>187572</v>
      </c>
      <c r="J24" s="14"/>
    </row>
    <row r="25" spans="1:10" ht="12.75">
      <c r="A25" s="2">
        <v>19</v>
      </c>
      <c r="B25" s="2" t="s">
        <v>21</v>
      </c>
      <c r="C25" s="8">
        <f>ASG_Total!C25/ASG_Total_pro_Einwohner!$I25*1000</f>
        <v>15380.802651533502</v>
      </c>
      <c r="D25" s="8">
        <f>ASG_Total!D25/ASG_Total_pro_Einwohner!$I25*1000</f>
        <v>799.9488104463544</v>
      </c>
      <c r="E25" s="8">
        <f>ASG_Total!E25/ASG_Total_pro_Einwohner!$I25*1000</f>
        <v>1477.2273992725368</v>
      </c>
      <c r="F25" s="8">
        <f>ASG_Total!F25/ASG_Total_pro_Einwohner!$I25*1000</f>
        <v>3158.649025953904</v>
      </c>
      <c r="G25" s="8">
        <f>ASG_Total!G25/ASG_Total_pro_Einwohner!$I25*1000</f>
        <v>0</v>
      </c>
      <c r="H25" s="8">
        <f>ASG_Total!H25/ASG_Total_pro_Einwohner!$I25*1000</f>
        <v>20816.627887206294</v>
      </c>
      <c r="I25" s="8">
        <v>536746</v>
      </c>
      <c r="J25" s="14"/>
    </row>
    <row r="26" spans="1:10" ht="12.75">
      <c r="A26" s="2">
        <v>20</v>
      </c>
      <c r="B26" s="2" t="s">
        <v>22</v>
      </c>
      <c r="C26" s="8">
        <f>ASG_Total!C26/ASG_Total_pro_Einwohner!$I26*1000</f>
        <v>13105.49203729608</v>
      </c>
      <c r="D26" s="8">
        <f>ASG_Total!D26/ASG_Total_pro_Einwohner!$I26*1000</f>
        <v>648.7908181275917</v>
      </c>
      <c r="E26" s="8">
        <f>ASG_Total!E26/ASG_Total_pro_Einwohner!$I26*1000</f>
        <v>1200.5343045360569</v>
      </c>
      <c r="F26" s="8">
        <f>ASG_Total!F26/ASG_Total_pro_Einwohner!$I26*1000</f>
        <v>2294.0804318650826</v>
      </c>
      <c r="G26" s="8">
        <f>ASG_Total!G26/ASG_Total_pro_Einwohner!$I26*1000</f>
        <v>0</v>
      </c>
      <c r="H26" s="8">
        <f>ASG_Total!H26/ASG_Total_pro_Einwohner!$I26*1000</f>
        <v>17248.89759182481</v>
      </c>
      <c r="I26" s="8">
        <v>226619</v>
      </c>
      <c r="J26" s="14"/>
    </row>
    <row r="27" spans="1:10" ht="12.75">
      <c r="A27" s="2">
        <v>21</v>
      </c>
      <c r="B27" s="2" t="s">
        <v>23</v>
      </c>
      <c r="C27" s="8">
        <f>ASG_Total!C27/ASG_Total_pro_Einwohner!$I27*1000</f>
        <v>14236.482181176687</v>
      </c>
      <c r="D27" s="8">
        <f>ASG_Total!D27/ASG_Total_pro_Einwohner!$I27*1000</f>
        <v>1824.7109382439746</v>
      </c>
      <c r="E27" s="8">
        <f>ASG_Total!E27/ASG_Total_pro_Einwohner!$I27*1000</f>
        <v>1562.707544874293</v>
      </c>
      <c r="F27" s="8">
        <f>ASG_Total!F27/ASG_Total_pro_Einwohner!$I27*1000</f>
        <v>6572.184434750873</v>
      </c>
      <c r="G27" s="8">
        <f>ASG_Total!G27/ASG_Total_pro_Einwohner!$I27*1000</f>
        <v>0</v>
      </c>
      <c r="H27" s="8">
        <f>ASG_Total!H27/ASG_Total_pro_Einwohner!$I27*1000</f>
        <v>24196.085099045828</v>
      </c>
      <c r="I27" s="8">
        <v>303836</v>
      </c>
      <c r="J27" s="14"/>
    </row>
    <row r="28" spans="1:10" ht="12.75">
      <c r="A28" s="2">
        <v>22</v>
      </c>
      <c r="B28" s="2" t="s">
        <v>24</v>
      </c>
      <c r="C28" s="8">
        <f>ASG_Total!C28/ASG_Total_pro_Einwohner!$I28*1000</f>
        <v>17345.02093243919</v>
      </c>
      <c r="D28" s="8">
        <f>ASG_Total!D28/ASG_Total_pro_Einwohner!$I28*1000</f>
        <v>834.8703629936209</v>
      </c>
      <c r="E28" s="8">
        <f>ASG_Total!E28/ASG_Total_pro_Einwohner!$I28*1000</f>
        <v>1275.538319795933</v>
      </c>
      <c r="F28" s="8">
        <f>ASG_Total!F28/ASG_Total_pro_Einwohner!$I28*1000</f>
        <v>3659.9258286818103</v>
      </c>
      <c r="G28" s="8">
        <f>ASG_Total!G28/ASG_Total_pro_Einwohner!$I28*1000</f>
        <v>0</v>
      </c>
      <c r="H28" s="8">
        <f>ASG_Total!H28/ASG_Total_pro_Einwohner!$I28*1000</f>
        <v>23115.355443910554</v>
      </c>
      <c r="I28" s="8">
        <v>623912</v>
      </c>
      <c r="J28" s="14"/>
    </row>
    <row r="29" spans="1:10" ht="12.75">
      <c r="A29" s="2">
        <v>23</v>
      </c>
      <c r="B29" s="2" t="s">
        <v>25</v>
      </c>
      <c r="C29" s="8">
        <f>ASG_Total!C29/ASG_Total_pro_Einwohner!$I29*1000</f>
        <v>11970.548253046669</v>
      </c>
      <c r="D29" s="8">
        <f>ASG_Total!D29/ASG_Total_pro_Einwohner!$I29*1000</f>
        <v>691.1095960085602</v>
      </c>
      <c r="E29" s="8">
        <f>ASG_Total!E29/ASG_Total_pro_Einwohner!$I29*1000</f>
        <v>1176.2973837661627</v>
      </c>
      <c r="F29" s="8">
        <f>ASG_Total!F29/ASG_Total_pro_Einwohner!$I29*1000</f>
        <v>813.3128229017823</v>
      </c>
      <c r="G29" s="8">
        <f>ASG_Total!G29/ASG_Total_pro_Einwohner!$I29*1000</f>
        <v>0</v>
      </c>
      <c r="H29" s="8">
        <f>ASG_Total!H29/ASG_Total_pro_Einwohner!$I29*1000</f>
        <v>14651.268055723174</v>
      </c>
      <c r="I29" s="8">
        <v>271444</v>
      </c>
      <c r="J29" s="14"/>
    </row>
    <row r="30" spans="1:10" ht="12.75">
      <c r="A30" s="2">
        <v>24</v>
      </c>
      <c r="B30" s="2" t="s">
        <v>26</v>
      </c>
      <c r="C30" s="8">
        <f>ASG_Total!C30/ASG_Total_pro_Einwohner!$I30*1000</f>
        <v>13875.92536846161</v>
      </c>
      <c r="D30" s="8">
        <f>ASG_Total!D30/ASG_Total_pro_Einwohner!$I30*1000</f>
        <v>727.8310780835722</v>
      </c>
      <c r="E30" s="8">
        <f>ASG_Total!E30/ASG_Total_pro_Einwohner!$I30*1000</f>
        <v>1210.9994883769848</v>
      </c>
      <c r="F30" s="8">
        <f>ASG_Total!F30/ASG_Total_pro_Einwohner!$I30*1000</f>
        <v>5497.264674091639</v>
      </c>
      <c r="G30" s="8">
        <f>ASG_Total!G30/ASG_Total_pro_Einwohner!$I30*1000</f>
        <v>0</v>
      </c>
      <c r="H30" s="8">
        <f>ASG_Total!H30/ASG_Total_pro_Einwohner!$I30*1000</f>
        <v>21312.02060901381</v>
      </c>
      <c r="I30" s="8">
        <v>166096</v>
      </c>
      <c r="J30" s="14"/>
    </row>
    <row r="31" spans="1:10" ht="12.75">
      <c r="A31" s="2">
        <v>25</v>
      </c>
      <c r="B31" s="2" t="s">
        <v>27</v>
      </c>
      <c r="C31" s="8">
        <f>ASG_Total!C31/ASG_Total_pro_Einwohner!$I31*1000</f>
        <v>19956.667739061573</v>
      </c>
      <c r="D31" s="8">
        <f>ASG_Total!D31/ASG_Total_pro_Einwohner!$I31*1000</f>
        <v>2480.572666888654</v>
      </c>
      <c r="E31" s="8">
        <f>ASG_Total!E31/ASG_Total_pro_Einwohner!$I31*1000</f>
        <v>1546.4419981260905</v>
      </c>
      <c r="F31" s="8">
        <f>ASG_Total!F31/ASG_Total_pro_Einwohner!$I31*1000</f>
        <v>11867.976731524768</v>
      </c>
      <c r="G31" s="8">
        <f>ASG_Total!G31/ASG_Total_pro_Einwohner!$I31*1000</f>
        <v>0</v>
      </c>
      <c r="H31" s="8">
        <f>ASG_Total!H31/ASG_Total_pro_Einwohner!$I31*1000</f>
        <v>35851.65913560109</v>
      </c>
      <c r="I31" s="8">
        <v>404080</v>
      </c>
      <c r="J31" s="14"/>
    </row>
    <row r="32" spans="1:10" ht="12.75">
      <c r="A32" s="2">
        <v>26</v>
      </c>
      <c r="B32" s="2" t="s">
        <v>28</v>
      </c>
      <c r="C32" s="8">
        <f>ASG_Total!C32/ASG_Total_pro_Einwohner!$I32*1000</f>
        <v>11123.508865801638</v>
      </c>
      <c r="D32" s="8">
        <f>ASG_Total!D32/ASG_Total_pro_Einwohner!$I32*1000</f>
        <v>753.8342399627469</v>
      </c>
      <c r="E32" s="8">
        <f>ASG_Total!E32/ASG_Total_pro_Einwohner!$I32*1000</f>
        <v>1126.8569413544008</v>
      </c>
      <c r="F32" s="8">
        <f>ASG_Total!F32/ASG_Total_pro_Einwohner!$I32*1000</f>
        <v>3611.2500018439373</v>
      </c>
      <c r="G32" s="8">
        <f>ASG_Total!G32/ASG_Total_pro_Einwohner!$I32*1000</f>
        <v>0</v>
      </c>
      <c r="H32" s="8">
        <f>ASG_Total!H32/ASG_Total_pro_Einwohner!$I32*1000</f>
        <v>16615.45004896272</v>
      </c>
      <c r="I32" s="8">
        <v>67281</v>
      </c>
      <c r="J32" s="14"/>
    </row>
    <row r="33" spans="1:10" ht="12.75">
      <c r="A33" s="11"/>
      <c r="B33" s="9" t="s">
        <v>29</v>
      </c>
      <c r="C33" s="10">
        <f>ASG_Total!C33/ASG_Total_pro_Einwohner!$I33*1000</f>
        <v>16002.426124688804</v>
      </c>
      <c r="D33" s="10">
        <f>ASG_Total!D33/ASG_Total_pro_Einwohner!$I33*1000</f>
        <v>865.6671810237141</v>
      </c>
      <c r="E33" s="10">
        <f>ASG_Total!E33/ASG_Total_pro_Einwohner!$I33*1000</f>
        <v>1682.2432142289629</v>
      </c>
      <c r="F33" s="10">
        <f>ASG_Total!F33/ASG_Total_pro_Einwohner!$I33*1000</f>
        <v>5175.708835689932</v>
      </c>
      <c r="G33" s="10">
        <f>ASG_Total!G33/ASG_Total_pro_Einwohner!$I33*1000</f>
        <v>0</v>
      </c>
      <c r="H33" s="10">
        <f>ASG_Total!H33/ASG_Total_pro_Einwohner!$I33*1000</f>
        <v>23726.045355631413</v>
      </c>
      <c r="I33" s="10">
        <f>SUM(I7:I32)</f>
        <v>7166738</v>
      </c>
      <c r="J33" s="14"/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 EFV</dc:creator>
  <cp:keywords/>
  <dc:description/>
  <cp:lastModifiedBy>Iadarola Antonio EFV</cp:lastModifiedBy>
  <cp:lastPrinted>2006-06-29T06:22:12Z</cp:lastPrinted>
  <dcterms:created xsi:type="dcterms:W3CDTF">2006-06-26T14:06:39Z</dcterms:created>
  <dcterms:modified xsi:type="dcterms:W3CDTF">2007-07-10T13:28:50Z</dcterms:modified>
  <cp:category/>
  <cp:version/>
  <cp:contentType/>
  <cp:contentStatus/>
</cp:coreProperties>
</file>