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1640" tabRatio="783" firstSheet="2" activeTab="5"/>
  </bookViews>
  <sheets>
    <sheet name="Natürliche_Personen" sheetId="1" r:id="rId1"/>
    <sheet name="Quellenbesteuerte_Einkommen" sheetId="2" r:id="rId2"/>
    <sheet name="Vermögen_natürliche_Personen" sheetId="3" r:id="rId3"/>
    <sheet name="Juristische Personen" sheetId="4" r:id="rId4"/>
    <sheet name="Steuerrepartitionen" sheetId="5" r:id="rId5"/>
    <sheet name="ASG_Total" sheetId="6" r:id="rId6"/>
    <sheet name="ASG_Total_pro_Einwohn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3">'Juristische Personen'!$A:$B</definedName>
    <definedName name="_xlnm.Print_Titles" localSheetId="0">'Natürliche_Personen'!$A:$B</definedName>
  </definedNames>
  <calcPr fullCalcOnLoad="1"/>
</workbook>
</file>

<file path=xl/sharedStrings.xml><?xml version="1.0" encoding="utf-8"?>
<sst xmlns="http://schemas.openxmlformats.org/spreadsheetml/2006/main" count="389" uniqueCount="116">
  <si>
    <t>Datenquelle</t>
  </si>
  <si>
    <t>Einheit</t>
  </si>
  <si>
    <t>1'000 Franken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</si>
  <si>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</si>
  <si>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</si>
  <si>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</si>
  <si>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</si>
  <si>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</si>
  <si>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</si>
  <si>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</si>
  <si>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</si>
  <si>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</si>
  <si>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</si>
  <si>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</si>
  <si>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</si>
  <si>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</si>
  <si>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</si>
  <si>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</si>
  <si>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</si>
  <si>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</si>
  <si>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</si>
  <si>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</si>
  <si>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</si>
  <si>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</si>
  <si>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</si>
  <si>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</si>
  <si>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</si>
  <si>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</si>
  <si>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</si>
  <si>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</si>
  <si>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A</t>
  </si>
  <si>
    <t>B</t>
  </si>
  <si>
    <t>Spalte</t>
  </si>
  <si>
    <t>C</t>
  </si>
  <si>
    <t>Formel</t>
  </si>
  <si>
    <t>D</t>
  </si>
  <si>
    <t>E</t>
  </si>
  <si>
    <t>F</t>
  </si>
  <si>
    <t>Franken</t>
  </si>
  <si>
    <t>G</t>
  </si>
  <si>
    <t>Geschätzter massgebender Gewinn der juristischen Personen</t>
  </si>
  <si>
    <t>H</t>
  </si>
  <si>
    <t>I</t>
  </si>
  <si>
    <t>Anzahl Steuerpflichtige insgesamt</t>
  </si>
  <si>
    <t>ESTV; Statistik der direkten Bundessteuer</t>
  </si>
  <si>
    <t>Steuerbares Einkommen insgesamt</t>
  </si>
  <si>
    <t>DBG Art. 214 Abs. 2 und 3</t>
  </si>
  <si>
    <t>Massgebendes Mindesteinkommen pro Steuerpflichtigen</t>
  </si>
  <si>
    <t>Anzahl Steuerpflichtige mit steuerbarem Einkommen tiefer als das massgebende Mindesteinkommen</t>
  </si>
  <si>
    <t>Steuerebares Einkommen der Steuerpflichtigen mit steuerbarem Einkommen tiefer als das massgebende Mindesteinkommen</t>
  </si>
  <si>
    <t>Steuerebares Einkommen der Steuerpflichtigen mit steuerbarem Einkommen grösser oder gleich dem massgebenden Mindesteinkommen</t>
  </si>
  <si>
    <t>in 1'000 Franken</t>
  </si>
  <si>
    <t>Faktor Alpha</t>
  </si>
  <si>
    <t>EFV-Arbeitspapier "Die Wertsteigerung des Reinvermögens im Ressourcenpotenzial des neuen Finanzausgleichs"</t>
  </si>
  <si>
    <t>Geschätztes massgebendes Vermögen</t>
  </si>
  <si>
    <t>ESTV; Statistik der direkten Bundessteuer gemäss Detailspezifikation der ESTV vom 18. März 2003</t>
  </si>
  <si>
    <t>Geschätztes massgebendes quellenbesteuertes Einkommen</t>
  </si>
  <si>
    <t>Massgebendes Einkommen der natürlichen Personen</t>
  </si>
  <si>
    <t>ASG</t>
  </si>
  <si>
    <t>H =G - (C/1000* F)</t>
  </si>
  <si>
    <t>Massgebendes quellenbesteuertes Einkommen</t>
  </si>
  <si>
    <t>Massgebendes Vermögen</t>
  </si>
  <si>
    <t>Reinvermögen</t>
  </si>
  <si>
    <t>ESTV; Statistik NFA gemäss Detailspezifikation der ESTV vom 18. März 2003</t>
  </si>
  <si>
    <t>Ordentlich besteuerte Unternehmen</t>
  </si>
  <si>
    <t>Holdinggesellschaften</t>
  </si>
  <si>
    <t>Domizilgesellschaften</t>
  </si>
  <si>
    <t>Gemischte Gesellschaften</t>
  </si>
  <si>
    <t>Faktor Beta</t>
  </si>
  <si>
    <t>Provisorisch veranlagte Gesellschaften mit besonderem Steuerstatus</t>
  </si>
  <si>
    <t>Massgebender Gewinn der juristischen Personen</t>
  </si>
  <si>
    <t>Massgebende Steuerrepartitionen</t>
  </si>
  <si>
    <t>C = B * A</t>
  </si>
  <si>
    <t>ESTV; Statistik NFA gemäss Detailspezifikation der ESTV vom 18. März 2004</t>
  </si>
  <si>
    <t>Zu Gunsten
anderer
Kantone</t>
  </si>
  <si>
    <t>Erhalten von
anderen
Kantonen</t>
  </si>
  <si>
    <t>Saldo</t>
  </si>
  <si>
    <t>C=B-A</t>
  </si>
  <si>
    <t>ESTV</t>
  </si>
  <si>
    <t>Steueraufkommen DBSt (= Ablieferungen an die ESTV)</t>
  </si>
  <si>
    <t>Tabellen "Natürliche_Personen"; "Quellenbesteuerte_Einkommen"; "Juristische Personen"</t>
  </si>
  <si>
    <t>F=E/D</t>
  </si>
  <si>
    <t>G=F*C</t>
  </si>
  <si>
    <t>Gewinn aus der Schweiz</t>
  </si>
  <si>
    <t>Gewinn aus dem Ausland</t>
  </si>
  <si>
    <t>Massgebender Gewinn</t>
  </si>
  <si>
    <t>F=C+E*D</t>
  </si>
  <si>
    <t>J</t>
  </si>
  <si>
    <t>J=G+I*H</t>
  </si>
  <si>
    <t>K</t>
  </si>
  <si>
    <t>L</t>
  </si>
  <si>
    <t>M</t>
  </si>
  <si>
    <t>N</t>
  </si>
  <si>
    <t>O</t>
  </si>
  <si>
    <t>N=K+L*M</t>
  </si>
  <si>
    <t>O=A+B+F+J+N</t>
  </si>
  <si>
    <t>Massgebende Steuerbemessungs-grundlage DBSt</t>
  </si>
  <si>
    <t>Mittlere Wohnbevölkerung</t>
  </si>
  <si>
    <t>Franken pro Einwohner</t>
  </si>
  <si>
    <t>Massgebendes Vermögen in Prozent des massgebenden Einkommens</t>
  </si>
  <si>
    <t>Prozent</t>
  </si>
  <si>
    <t>Gewichtungs-faktor</t>
  </si>
  <si>
    <t>Anzahl Steuerpflichtige mit steuerbarem Einkommen höher als das massgebende Mindesteinkommen</t>
  </si>
  <si>
    <t>MP_Holding</t>
  </si>
  <si>
    <t>ASG Total</t>
  </si>
  <si>
    <t>Ticino *</t>
  </si>
  <si>
    <t>Vaud *</t>
  </si>
  <si>
    <t>Valais *</t>
  </si>
  <si>
    <t>* Geschätzte Werte</t>
  </si>
  <si>
    <t>ASG 2001 pro Einwohner</t>
  </si>
  <si>
    <t>ASG 2001</t>
  </si>
  <si>
    <t>Steuerrepartitionen 2001</t>
  </si>
  <si>
    <t>Juristische Personen 2001</t>
  </si>
  <si>
    <t>Vermögen 2001</t>
  </si>
  <si>
    <t>Quellenbesteuerte Einkommen 2001</t>
  </si>
  <si>
    <t>Natürliche Personen 2001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</si>
</sst>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%"/>
    <numFmt numFmtId="166" formatCode="#,##0.000"/>
    <numFmt numFmtId="167" formatCode="#,##0;[Red]#,##0"/>
    <numFmt numFmtId="168" formatCode="#,##0\ "/>
    <numFmt numFmtId="169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69" fontId="0" fillId="0" borderId="1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3" fontId="7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Bemessungsjahr_2001\ASG_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5\RP\KANTBEV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ME_Basis_Glo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MQ_Basis_Glob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8\ASG\Alpha_2008_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RV_Basis_Glob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JP_Basis_Glo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G"/>
      <sheetName val="NP"/>
      <sheetName val="VERMÖGEN"/>
      <sheetName val="J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NTB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ISDATEN"/>
      <sheetName val="PIVOT"/>
      <sheetName val="RESULT"/>
      <sheetName val="ESTIM"/>
      <sheetName val="EXPORT"/>
      <sheetName val="TEXTT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IM_MQ_03_04"/>
      <sheetName val="TEXTAB"/>
      <sheetName val="D_GUETE_SCHAETZUNG"/>
      <sheetName val="DATEN_GUETE_SCHAETZUNG"/>
      <sheetName val="AUFENTHALTER"/>
      <sheetName val="NIEDERGELASSENE"/>
      <sheetName val="GRENZGAENGER"/>
      <sheetName val="SAISONIER"/>
      <sheetName val="ST_KANTBEV_CH"/>
      <sheetName val="INDIKATOR_REV"/>
      <sheetName val="INDIKATOR_REB"/>
      <sheetName val="RELA_GAMMA"/>
      <sheetName val="STEUEREINNAHMEN_E"/>
      <sheetName val="TAX"/>
      <sheetName val="MASSG_EINKOMM"/>
      <sheetName val="MQ_MASSG_ESTIM"/>
      <sheetName val="MQ_MASSG_COLLECT"/>
      <sheetName val="KANTBE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RTSCHRIFTEN_LPP_25"/>
      <sheetName val="WERTSCHRIFTEN_LPP_40"/>
      <sheetName val="WERTSCHRIFTEN_LPP_60"/>
      <sheetName val="SPARKONTO"/>
      <sheetName val="IMMO"/>
      <sheetName val="HYPO"/>
      <sheetName val="ZUS_20"/>
      <sheetName val="PORTFOLIO_20"/>
      <sheetName val="DIVIDEND"/>
      <sheetName val="THETA"/>
      <sheetName val="Tabelle_1"/>
      <sheetName val="Tabelle_3"/>
      <sheetName val="Tabelle_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_SKV_RV"/>
      <sheetName val="D_WAI_RV"/>
      <sheetName val="D_Güte_Schätzung"/>
      <sheetName val="D_Vergl_Schätzung_alt_neu"/>
      <sheetName val="REG_VERM"/>
      <sheetName val="TEXTAB"/>
      <sheetName val="EINNAHMEN_VERM"/>
      <sheetName val="MASSG_EINKOMM"/>
      <sheetName val="STEUERKRAFT_VERMÖGEN"/>
      <sheetName val="WAI"/>
      <sheetName val="RV_COLLECT"/>
      <sheetName val="RV_ESTIM"/>
      <sheetName val="KANTBEV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_GK_EJP"/>
      <sheetName val="D_GK_TP"/>
      <sheetName val="D_Vergleich"/>
      <sheetName val="D_STEUERBELASTUNG"/>
      <sheetName val="D_RESID"/>
      <sheetName val="REG_JP"/>
      <sheetName val="TEXTAB"/>
      <sheetName val="BETA_GEWICHTET_03"/>
      <sheetName val="BETA_GEWICHTET_04"/>
      <sheetName val="EJP"/>
      <sheetName val="JP_DBST"/>
      <sheetName val="TP"/>
      <sheetName val="JP_COLLECT"/>
      <sheetName val="JP_ESTIM"/>
      <sheetName val="GK_COLLECT"/>
      <sheetName val="GK_ESTIM"/>
      <sheetName val="KANTBE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90" zoomScaleNormal="90" workbookViewId="0" topLeftCell="A2">
      <selection activeCell="B3" sqref="B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5" width="18.421875" style="0" customWidth="1"/>
    <col min="6" max="6" width="23.421875" style="0" customWidth="1"/>
    <col min="7" max="7" width="24.00390625" style="0" customWidth="1"/>
    <col min="8" max="8" width="22.28125" style="0" customWidth="1"/>
    <col min="9" max="9" width="22.57421875" style="0" customWidth="1"/>
    <col min="10" max="10" width="20.7109375" style="0" customWidth="1"/>
  </cols>
  <sheetData>
    <row r="1" ht="12.75" customHeight="1">
      <c r="B1" s="15"/>
    </row>
    <row r="2" spans="1:10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  <c r="J2" s="4" t="s">
        <v>41</v>
      </c>
    </row>
    <row r="3" spans="1:10" ht="12.75">
      <c r="A3" s="2"/>
      <c r="B3" s="3" t="s">
        <v>34</v>
      </c>
      <c r="C3" s="4"/>
      <c r="D3" s="4"/>
      <c r="E3" s="4"/>
      <c r="F3" s="4"/>
      <c r="G3" s="2"/>
      <c r="H3" s="2"/>
      <c r="I3" s="5"/>
      <c r="J3" s="5" t="s">
        <v>59</v>
      </c>
    </row>
    <row r="4" spans="1:10" ht="102.75">
      <c r="A4" s="2"/>
      <c r="B4" s="27" t="s">
        <v>115</v>
      </c>
      <c r="C4" s="6" t="s">
        <v>43</v>
      </c>
      <c r="D4" s="6" t="s">
        <v>45</v>
      </c>
      <c r="E4" s="6" t="s">
        <v>47</v>
      </c>
      <c r="F4" s="6" t="s">
        <v>48</v>
      </c>
      <c r="G4" s="6" t="s">
        <v>49</v>
      </c>
      <c r="H4" s="6" t="s">
        <v>102</v>
      </c>
      <c r="I4" s="6" t="s">
        <v>50</v>
      </c>
      <c r="J4" s="6" t="s">
        <v>57</v>
      </c>
    </row>
    <row r="5" spans="1:10" ht="63" customHeight="1">
      <c r="A5" s="2"/>
      <c r="B5" s="3" t="s">
        <v>0</v>
      </c>
      <c r="C5" s="7" t="s">
        <v>44</v>
      </c>
      <c r="D5" s="7" t="s">
        <v>44</v>
      </c>
      <c r="E5" s="7" t="s">
        <v>46</v>
      </c>
      <c r="F5" s="7" t="s">
        <v>44</v>
      </c>
      <c r="G5" s="7" t="s">
        <v>44</v>
      </c>
      <c r="H5" s="7" t="s">
        <v>44</v>
      </c>
      <c r="I5" s="7" t="s">
        <v>44</v>
      </c>
      <c r="J5" s="2"/>
    </row>
    <row r="6" spans="1:10" ht="15.75" customHeight="1">
      <c r="A6" s="2"/>
      <c r="B6" s="3" t="s">
        <v>1</v>
      </c>
      <c r="C6" s="2"/>
      <c r="D6" s="2" t="s">
        <v>2</v>
      </c>
      <c r="E6" s="2" t="s">
        <v>38</v>
      </c>
      <c r="F6" s="2"/>
      <c r="G6" s="2" t="s">
        <v>2</v>
      </c>
      <c r="H6" s="2"/>
      <c r="I6" s="2" t="s">
        <v>2</v>
      </c>
      <c r="J6" s="2" t="s">
        <v>2</v>
      </c>
    </row>
    <row r="7" spans="1:12" ht="12.75">
      <c r="A7" s="2">
        <v>1</v>
      </c>
      <c r="B7" s="2" t="s">
        <v>3</v>
      </c>
      <c r="C7" s="8">
        <v>738562</v>
      </c>
      <c r="D7" s="8">
        <v>45886436.9</v>
      </c>
      <c r="E7" s="16">
        <v>27400</v>
      </c>
      <c r="F7" s="8">
        <v>193618</v>
      </c>
      <c r="G7" s="8">
        <v>2207334.3</v>
      </c>
      <c r="H7" s="8">
        <v>544944</v>
      </c>
      <c r="I7" s="8">
        <v>43679102.6</v>
      </c>
      <c r="J7" s="8">
        <f>I7-(E7/1000*H7)</f>
        <v>28747637</v>
      </c>
      <c r="L7" s="17"/>
    </row>
    <row r="8" spans="1:12" ht="12.75">
      <c r="A8" s="2">
        <v>2</v>
      </c>
      <c r="B8" s="2" t="s">
        <v>4</v>
      </c>
      <c r="C8" s="8">
        <v>571215</v>
      </c>
      <c r="D8" s="8">
        <v>25905744.8</v>
      </c>
      <c r="E8" s="16">
        <v>27400</v>
      </c>
      <c r="F8" s="8">
        <v>194979</v>
      </c>
      <c r="G8" s="8">
        <v>2019046.8</v>
      </c>
      <c r="H8" s="8">
        <v>376236</v>
      </c>
      <c r="I8" s="8">
        <v>23886698</v>
      </c>
      <c r="J8" s="8">
        <f aca="true" t="shared" si="0" ref="J8:J32">I8-(E8/1000*H8)</f>
        <v>13577831.6</v>
      </c>
      <c r="L8" s="17"/>
    </row>
    <row r="9" spans="1:12" ht="12.75">
      <c r="A9" s="2">
        <v>3</v>
      </c>
      <c r="B9" s="2" t="s">
        <v>5</v>
      </c>
      <c r="C9" s="8">
        <v>195336</v>
      </c>
      <c r="D9" s="8">
        <v>9379751.3</v>
      </c>
      <c r="E9" s="16">
        <v>27400</v>
      </c>
      <c r="F9" s="8">
        <v>60691</v>
      </c>
      <c r="G9" s="8">
        <v>727419.6</v>
      </c>
      <c r="H9" s="8">
        <v>134645</v>
      </c>
      <c r="I9" s="8">
        <v>8652331.700000001</v>
      </c>
      <c r="J9" s="8">
        <f t="shared" si="0"/>
        <v>4963058.700000001</v>
      </c>
      <c r="L9" s="17"/>
    </row>
    <row r="10" spans="1:12" ht="12.75">
      <c r="A10" s="2">
        <v>4</v>
      </c>
      <c r="B10" s="2" t="s">
        <v>6</v>
      </c>
      <c r="C10" s="8">
        <v>19521</v>
      </c>
      <c r="D10" s="8">
        <v>846751.7</v>
      </c>
      <c r="E10" s="16">
        <v>27400</v>
      </c>
      <c r="F10" s="8">
        <v>6007</v>
      </c>
      <c r="G10" s="8">
        <v>77279.1</v>
      </c>
      <c r="H10" s="8">
        <v>13514</v>
      </c>
      <c r="I10" s="8">
        <v>769472.6</v>
      </c>
      <c r="J10" s="8">
        <f t="shared" si="0"/>
        <v>399189</v>
      </c>
      <c r="L10" s="17"/>
    </row>
    <row r="11" spans="1:12" ht="12.75">
      <c r="A11" s="2">
        <v>5</v>
      </c>
      <c r="B11" s="2" t="s">
        <v>7</v>
      </c>
      <c r="C11" s="8">
        <v>72506</v>
      </c>
      <c r="D11" s="8">
        <v>4869470.4</v>
      </c>
      <c r="E11" s="16">
        <v>27400</v>
      </c>
      <c r="F11" s="8">
        <v>21698</v>
      </c>
      <c r="G11" s="8">
        <v>263761.4</v>
      </c>
      <c r="H11" s="8">
        <v>50808</v>
      </c>
      <c r="I11" s="8">
        <v>4605709</v>
      </c>
      <c r="J11" s="8">
        <f t="shared" si="0"/>
        <v>3213569.8</v>
      </c>
      <c r="L11" s="17"/>
    </row>
    <row r="12" spans="1:12" ht="12.75">
      <c r="A12" s="2">
        <v>6</v>
      </c>
      <c r="B12" s="2" t="s">
        <v>8</v>
      </c>
      <c r="C12" s="8">
        <v>18996</v>
      </c>
      <c r="D12" s="8">
        <v>872330.9</v>
      </c>
      <c r="E12" s="16">
        <v>27400</v>
      </c>
      <c r="F12" s="8">
        <v>6705</v>
      </c>
      <c r="G12" s="8">
        <v>79528.5</v>
      </c>
      <c r="H12" s="8">
        <v>12291</v>
      </c>
      <c r="I12" s="8">
        <v>792802.4</v>
      </c>
      <c r="J12" s="8">
        <f t="shared" si="0"/>
        <v>456029.00000000006</v>
      </c>
      <c r="L12" s="17"/>
    </row>
    <row r="13" spans="1:12" ht="12.75">
      <c r="A13" s="2">
        <v>7</v>
      </c>
      <c r="B13" s="2" t="s">
        <v>9</v>
      </c>
      <c r="C13" s="8">
        <v>22073</v>
      </c>
      <c r="D13" s="8">
        <v>1423939.3</v>
      </c>
      <c r="E13" s="16">
        <v>27400</v>
      </c>
      <c r="F13" s="8">
        <v>5499</v>
      </c>
      <c r="G13" s="8">
        <v>72001.4</v>
      </c>
      <c r="H13" s="8">
        <v>16574</v>
      </c>
      <c r="I13" s="8">
        <v>1351937.9</v>
      </c>
      <c r="J13" s="8">
        <f t="shared" si="0"/>
        <v>897810.2999999999</v>
      </c>
      <c r="L13" s="17"/>
    </row>
    <row r="14" spans="1:12" ht="12.75">
      <c r="A14" s="2">
        <v>8</v>
      </c>
      <c r="B14" s="2" t="s">
        <v>10</v>
      </c>
      <c r="C14" s="8">
        <v>22023</v>
      </c>
      <c r="D14" s="8">
        <v>997130</v>
      </c>
      <c r="E14" s="16">
        <v>27400</v>
      </c>
      <c r="F14" s="8">
        <v>7049</v>
      </c>
      <c r="G14" s="8">
        <v>87570.5</v>
      </c>
      <c r="H14" s="8">
        <v>14974</v>
      </c>
      <c r="I14" s="8">
        <v>909559.5</v>
      </c>
      <c r="J14" s="8">
        <f t="shared" si="0"/>
        <v>499271.9</v>
      </c>
      <c r="L14" s="17"/>
    </row>
    <row r="15" spans="1:12" ht="12.75">
      <c r="A15" s="2">
        <v>9</v>
      </c>
      <c r="B15" s="2" t="s">
        <v>11</v>
      </c>
      <c r="C15" s="8">
        <v>58125</v>
      </c>
      <c r="D15" s="8">
        <v>4481173.2</v>
      </c>
      <c r="E15" s="16">
        <v>27400</v>
      </c>
      <c r="F15" s="8">
        <v>13671</v>
      </c>
      <c r="G15" s="8">
        <v>159567</v>
      </c>
      <c r="H15" s="8">
        <v>44454</v>
      </c>
      <c r="I15" s="8">
        <v>4321606.2</v>
      </c>
      <c r="J15" s="8">
        <f t="shared" si="0"/>
        <v>3103566.6000000006</v>
      </c>
      <c r="L15" s="17"/>
    </row>
    <row r="16" spans="1:12" ht="12.75">
      <c r="A16" s="2">
        <v>10</v>
      </c>
      <c r="B16" s="2" t="s">
        <v>12</v>
      </c>
      <c r="C16" s="8">
        <v>127788</v>
      </c>
      <c r="D16" s="8">
        <v>6258015.2</v>
      </c>
      <c r="E16" s="16">
        <v>27400</v>
      </c>
      <c r="F16" s="8">
        <v>37295</v>
      </c>
      <c r="G16" s="8">
        <v>496784.3</v>
      </c>
      <c r="H16" s="8">
        <v>90493</v>
      </c>
      <c r="I16" s="8">
        <v>5761230.9</v>
      </c>
      <c r="J16" s="8">
        <f t="shared" si="0"/>
        <v>3281722.7000000007</v>
      </c>
      <c r="L16" s="17"/>
    </row>
    <row r="17" spans="1:12" ht="12.75">
      <c r="A17" s="2">
        <v>11</v>
      </c>
      <c r="B17" s="2" t="s">
        <v>13</v>
      </c>
      <c r="C17" s="8">
        <v>145147</v>
      </c>
      <c r="D17" s="8">
        <v>6988411.2</v>
      </c>
      <c r="E17" s="16">
        <v>27400</v>
      </c>
      <c r="F17" s="8">
        <v>44150</v>
      </c>
      <c r="G17" s="8">
        <v>479318.4</v>
      </c>
      <c r="H17" s="8">
        <v>100997</v>
      </c>
      <c r="I17" s="8">
        <v>6509092.8</v>
      </c>
      <c r="J17" s="8">
        <f t="shared" si="0"/>
        <v>3741775</v>
      </c>
      <c r="L17" s="17"/>
    </row>
    <row r="18" spans="1:12" ht="12.75">
      <c r="A18" s="2">
        <v>12</v>
      </c>
      <c r="B18" s="2" t="s">
        <v>14</v>
      </c>
      <c r="C18" s="8">
        <v>121415</v>
      </c>
      <c r="D18" s="8">
        <v>6605128.2</v>
      </c>
      <c r="E18" s="16">
        <v>27400</v>
      </c>
      <c r="F18" s="8">
        <v>39302</v>
      </c>
      <c r="G18" s="8">
        <v>434160.1</v>
      </c>
      <c r="H18" s="8">
        <v>82113</v>
      </c>
      <c r="I18" s="8">
        <v>6170968.100000001</v>
      </c>
      <c r="J18" s="8">
        <f t="shared" si="0"/>
        <v>3921071.900000001</v>
      </c>
      <c r="L18" s="17"/>
    </row>
    <row r="19" spans="1:12" ht="12.75">
      <c r="A19" s="2">
        <v>13</v>
      </c>
      <c r="B19" s="2" t="s">
        <v>15</v>
      </c>
      <c r="C19" s="8">
        <v>153364</v>
      </c>
      <c r="D19" s="8">
        <v>8775197.4</v>
      </c>
      <c r="E19" s="16">
        <v>27400</v>
      </c>
      <c r="F19" s="8">
        <v>41437</v>
      </c>
      <c r="G19" s="8">
        <v>400291.5</v>
      </c>
      <c r="H19" s="8">
        <v>111927</v>
      </c>
      <c r="I19" s="8">
        <v>8374905.9</v>
      </c>
      <c r="J19" s="8">
        <f t="shared" si="0"/>
        <v>5308106.100000001</v>
      </c>
      <c r="L19" s="17"/>
    </row>
    <row r="20" spans="1:12" ht="12.75">
      <c r="A20" s="2">
        <v>14</v>
      </c>
      <c r="B20" s="2" t="s">
        <v>16</v>
      </c>
      <c r="C20" s="8">
        <v>41618</v>
      </c>
      <c r="D20" s="8">
        <v>2054301.5</v>
      </c>
      <c r="E20" s="16">
        <v>27400</v>
      </c>
      <c r="F20" s="8">
        <v>11597</v>
      </c>
      <c r="G20" s="8">
        <v>149644.8</v>
      </c>
      <c r="H20" s="8">
        <v>30021</v>
      </c>
      <c r="I20" s="8">
        <v>1904656.7</v>
      </c>
      <c r="J20" s="8">
        <f t="shared" si="0"/>
        <v>1082081.3</v>
      </c>
      <c r="L20" s="17"/>
    </row>
    <row r="21" spans="1:12" ht="12.75">
      <c r="A21" s="2">
        <v>15</v>
      </c>
      <c r="B21" s="2" t="s">
        <v>17</v>
      </c>
      <c r="C21" s="8">
        <v>29212</v>
      </c>
      <c r="D21" s="8">
        <v>1538565.1</v>
      </c>
      <c r="E21" s="16">
        <v>27400</v>
      </c>
      <c r="F21" s="8">
        <v>8635</v>
      </c>
      <c r="G21" s="8">
        <v>111750.4</v>
      </c>
      <c r="H21" s="8">
        <v>20577</v>
      </c>
      <c r="I21" s="8">
        <v>1426814.7</v>
      </c>
      <c r="J21" s="8">
        <f t="shared" si="0"/>
        <v>863004.9</v>
      </c>
      <c r="L21" s="17"/>
    </row>
    <row r="22" spans="1:12" ht="12.75">
      <c r="A22" s="2">
        <v>16</v>
      </c>
      <c r="B22" s="2" t="s">
        <v>18</v>
      </c>
      <c r="C22" s="8">
        <v>8093</v>
      </c>
      <c r="D22" s="8">
        <v>407447.5</v>
      </c>
      <c r="E22" s="16">
        <v>27400</v>
      </c>
      <c r="F22" s="8">
        <v>2708</v>
      </c>
      <c r="G22" s="8">
        <v>32459</v>
      </c>
      <c r="H22" s="8">
        <v>5385</v>
      </c>
      <c r="I22" s="8">
        <v>374988.5</v>
      </c>
      <c r="J22" s="8">
        <f t="shared" si="0"/>
        <v>227439.5</v>
      </c>
      <c r="L22" s="17"/>
    </row>
    <row r="23" spans="1:12" ht="12.75">
      <c r="A23" s="2">
        <v>17</v>
      </c>
      <c r="B23" s="2" t="s">
        <v>19</v>
      </c>
      <c r="C23" s="8">
        <v>244783</v>
      </c>
      <c r="D23" s="8">
        <v>12397187.1</v>
      </c>
      <c r="E23" s="16">
        <v>27400</v>
      </c>
      <c r="F23" s="8">
        <v>71136</v>
      </c>
      <c r="G23" s="8">
        <v>886471.1</v>
      </c>
      <c r="H23" s="8">
        <v>173647</v>
      </c>
      <c r="I23" s="8">
        <v>11510716</v>
      </c>
      <c r="J23" s="8">
        <f t="shared" si="0"/>
        <v>6752788.2</v>
      </c>
      <c r="L23" s="17"/>
    </row>
    <row r="24" spans="1:12" ht="12.75">
      <c r="A24" s="2">
        <v>18</v>
      </c>
      <c r="B24" s="2" t="s">
        <v>20</v>
      </c>
      <c r="C24" s="8">
        <v>125429</v>
      </c>
      <c r="D24" s="8">
        <v>5158906.4</v>
      </c>
      <c r="E24" s="16">
        <v>27400</v>
      </c>
      <c r="F24" s="8">
        <v>53530</v>
      </c>
      <c r="G24" s="8">
        <v>473550.8</v>
      </c>
      <c r="H24" s="8">
        <v>71899</v>
      </c>
      <c r="I24" s="8">
        <v>4685355.6</v>
      </c>
      <c r="J24" s="8">
        <f t="shared" si="0"/>
        <v>2715323</v>
      </c>
      <c r="L24" s="17"/>
    </row>
    <row r="25" spans="1:12" ht="12.75">
      <c r="A25" s="2">
        <v>19</v>
      </c>
      <c r="B25" s="2" t="s">
        <v>21</v>
      </c>
      <c r="C25" s="8">
        <v>305205</v>
      </c>
      <c r="D25" s="8">
        <v>16568397.1</v>
      </c>
      <c r="E25" s="16">
        <v>27400</v>
      </c>
      <c r="F25" s="8">
        <v>74936</v>
      </c>
      <c r="G25" s="8">
        <v>879638</v>
      </c>
      <c r="H25" s="8">
        <v>230269</v>
      </c>
      <c r="I25" s="8">
        <v>15688759.1</v>
      </c>
      <c r="J25" s="8">
        <f t="shared" si="0"/>
        <v>9379388.5</v>
      </c>
      <c r="L25" s="17"/>
    </row>
    <row r="26" spans="1:12" ht="12.75">
      <c r="A26" s="2">
        <v>20</v>
      </c>
      <c r="B26" s="2" t="s">
        <v>22</v>
      </c>
      <c r="C26" s="8">
        <v>124099</v>
      </c>
      <c r="D26" s="8">
        <v>6056692</v>
      </c>
      <c r="E26" s="16">
        <v>27400</v>
      </c>
      <c r="F26" s="8">
        <v>35888</v>
      </c>
      <c r="G26" s="8">
        <v>449381.4</v>
      </c>
      <c r="H26" s="8">
        <v>88211</v>
      </c>
      <c r="I26" s="8">
        <v>5607310.6</v>
      </c>
      <c r="J26" s="8">
        <f t="shared" si="0"/>
        <v>3190329.1999999997</v>
      </c>
      <c r="L26" s="17"/>
    </row>
    <row r="27" spans="1:12" ht="12.75">
      <c r="A27" s="2">
        <v>21</v>
      </c>
      <c r="B27" s="2" t="s">
        <v>105</v>
      </c>
      <c r="C27" s="8"/>
      <c r="D27" s="8"/>
      <c r="E27" s="33"/>
      <c r="F27" s="8"/>
      <c r="G27" s="8"/>
      <c r="H27" s="8"/>
      <c r="I27" s="8"/>
      <c r="J27" s="35">
        <v>4899949.113183169</v>
      </c>
      <c r="L27" s="17"/>
    </row>
    <row r="28" spans="1:12" ht="12.75">
      <c r="A28" s="2">
        <v>22</v>
      </c>
      <c r="B28" s="2" t="s">
        <v>106</v>
      </c>
      <c r="C28" s="8"/>
      <c r="D28" s="8"/>
      <c r="E28" s="33"/>
      <c r="F28" s="8"/>
      <c r="G28" s="8"/>
      <c r="H28" s="8"/>
      <c r="I28" s="8"/>
      <c r="J28" s="35">
        <v>12348038.070521114</v>
      </c>
      <c r="L28" s="17"/>
    </row>
    <row r="29" spans="1:12" ht="12.75">
      <c r="A29" s="2">
        <v>23</v>
      </c>
      <c r="B29" s="2" t="s">
        <v>107</v>
      </c>
      <c r="C29" s="8"/>
      <c r="D29" s="8"/>
      <c r="E29" s="33"/>
      <c r="F29" s="8"/>
      <c r="G29" s="8"/>
      <c r="H29" s="8"/>
      <c r="I29" s="8"/>
      <c r="J29" s="35">
        <v>3723375.285965852</v>
      </c>
      <c r="L29" s="17"/>
    </row>
    <row r="30" spans="1:12" ht="12.75">
      <c r="A30" s="2">
        <v>24</v>
      </c>
      <c r="B30" s="2" t="s">
        <v>26</v>
      </c>
      <c r="C30" s="8">
        <v>95638</v>
      </c>
      <c r="D30" s="8">
        <v>4692951</v>
      </c>
      <c r="E30" s="16">
        <v>27400</v>
      </c>
      <c r="F30" s="8">
        <v>29603</v>
      </c>
      <c r="G30" s="8">
        <v>351746.3</v>
      </c>
      <c r="H30" s="8">
        <v>66035</v>
      </c>
      <c r="I30" s="8">
        <v>4341204.7</v>
      </c>
      <c r="J30" s="8">
        <f t="shared" si="0"/>
        <v>2531845.7</v>
      </c>
      <c r="L30" s="17"/>
    </row>
    <row r="31" spans="1:12" ht="12.75">
      <c r="A31" s="2">
        <v>25</v>
      </c>
      <c r="B31" s="2" t="s">
        <v>27</v>
      </c>
      <c r="C31" s="8">
        <v>239825</v>
      </c>
      <c r="D31" s="8">
        <v>15055726.4</v>
      </c>
      <c r="E31" s="16">
        <v>27400</v>
      </c>
      <c r="F31" s="8">
        <v>80524</v>
      </c>
      <c r="G31" s="8">
        <v>521579.2</v>
      </c>
      <c r="H31" s="8">
        <v>159301</v>
      </c>
      <c r="I31" s="8">
        <v>14534147.200000001</v>
      </c>
      <c r="J31" s="8">
        <f t="shared" si="0"/>
        <v>10169299.8</v>
      </c>
      <c r="L31" s="17"/>
    </row>
    <row r="32" spans="1:12" ht="12.75">
      <c r="A32" s="2">
        <v>26</v>
      </c>
      <c r="B32" s="2" t="s">
        <v>28</v>
      </c>
      <c r="C32" s="8">
        <v>40306</v>
      </c>
      <c r="D32" s="8">
        <v>1649079.3</v>
      </c>
      <c r="E32" s="16">
        <v>27400</v>
      </c>
      <c r="F32" s="8">
        <v>14743</v>
      </c>
      <c r="G32" s="8">
        <v>161604.5</v>
      </c>
      <c r="H32" s="8">
        <v>25563</v>
      </c>
      <c r="I32" s="8">
        <v>1487474.8</v>
      </c>
      <c r="J32" s="8">
        <f t="shared" si="0"/>
        <v>787048.6000000001</v>
      </c>
      <c r="L32" s="17"/>
    </row>
    <row r="33" spans="1:12" s="1" customFormat="1" ht="12.75">
      <c r="A33" s="11"/>
      <c r="B33" s="9" t="s">
        <v>29</v>
      </c>
      <c r="C33" s="10">
        <f>SUM(C7:C32)</f>
        <v>3520279</v>
      </c>
      <c r="D33" s="10">
        <f>SUM(D7:D32)</f>
        <v>188868733.90000004</v>
      </c>
      <c r="E33" s="10"/>
      <c r="F33" s="10">
        <f>SUM(F7:F32)</f>
        <v>1055401</v>
      </c>
      <c r="G33" s="10">
        <f>SUM(G7:G32)</f>
        <v>11521888.4</v>
      </c>
      <c r="H33" s="10">
        <f>SUM(H7:H32)</f>
        <v>2464878</v>
      </c>
      <c r="I33" s="10">
        <f>SUM(I7:I32)</f>
        <v>177346845.5</v>
      </c>
      <c r="J33" s="10">
        <f>SUM(J7:J32)</f>
        <v>130780550.76967013</v>
      </c>
      <c r="L33" s="18"/>
    </row>
    <row r="34" ht="12.75">
      <c r="B34" s="34" t="s">
        <v>108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7" sqref="C7:C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57421875" style="0" customWidth="1"/>
  </cols>
  <sheetData>
    <row r="2" spans="1:3" ht="12.75">
      <c r="A2" s="2"/>
      <c r="B2" s="3" t="s">
        <v>32</v>
      </c>
      <c r="C2" s="4" t="s">
        <v>30</v>
      </c>
    </row>
    <row r="3" spans="1:3" ht="12.75">
      <c r="A3" s="2"/>
      <c r="B3" s="3" t="s">
        <v>34</v>
      </c>
      <c r="C3" s="5"/>
    </row>
    <row r="4" spans="1:8" ht="70.5" customHeight="1">
      <c r="A4" s="2"/>
      <c r="B4" s="27" t="s">
        <v>114</v>
      </c>
      <c r="C4" s="6" t="s">
        <v>60</v>
      </c>
      <c r="H4" s="1"/>
    </row>
    <row r="5" spans="1:3" ht="66.75" customHeight="1">
      <c r="A5" s="2"/>
      <c r="B5" s="3" t="s">
        <v>0</v>
      </c>
      <c r="C5" s="7" t="s">
        <v>63</v>
      </c>
    </row>
    <row r="6" spans="1:3" ht="15.75" customHeight="1">
      <c r="A6" s="2"/>
      <c r="B6" s="3" t="s">
        <v>1</v>
      </c>
      <c r="C6" s="2" t="s">
        <v>51</v>
      </c>
    </row>
    <row r="7" spans="1:3" ht="12.75">
      <c r="A7" s="2">
        <v>1</v>
      </c>
      <c r="B7" s="2" t="s">
        <v>3</v>
      </c>
      <c r="C7" s="8">
        <v>872523.5947230028</v>
      </c>
    </row>
    <row r="8" spans="1:3" ht="12.75">
      <c r="A8" s="2">
        <v>2</v>
      </c>
      <c r="B8" s="2" t="s">
        <v>4</v>
      </c>
      <c r="C8" s="8">
        <v>427056.477189406</v>
      </c>
    </row>
    <row r="9" spans="1:3" ht="12.75">
      <c r="A9" s="2">
        <v>3</v>
      </c>
      <c r="B9" s="2" t="s">
        <v>5</v>
      </c>
      <c r="C9" s="8">
        <v>219047.61949183804</v>
      </c>
    </row>
    <row r="10" spans="1:3" ht="12.75">
      <c r="A10" s="2">
        <v>4</v>
      </c>
      <c r="B10" s="2" t="s">
        <v>6</v>
      </c>
      <c r="C10" s="8">
        <v>15394.544403679583</v>
      </c>
    </row>
    <row r="11" spans="1:3" ht="12.75">
      <c r="A11" s="2">
        <v>5</v>
      </c>
      <c r="B11" s="2" t="s">
        <v>7</v>
      </c>
      <c r="C11" s="8">
        <v>40878.154975945356</v>
      </c>
    </row>
    <row r="12" spans="1:3" ht="12.75">
      <c r="A12" s="2">
        <v>6</v>
      </c>
      <c r="B12" s="2" t="s">
        <v>8</v>
      </c>
      <c r="C12" s="8">
        <v>18755.241296985594</v>
      </c>
    </row>
    <row r="13" spans="1:3" ht="12.75">
      <c r="A13" s="2">
        <v>7</v>
      </c>
      <c r="B13" s="2" t="s">
        <v>9</v>
      </c>
      <c r="C13" s="8">
        <v>10194.213483392214</v>
      </c>
    </row>
    <row r="14" spans="1:3" ht="12.75">
      <c r="A14" s="2">
        <v>8</v>
      </c>
      <c r="B14" s="2" t="s">
        <v>10</v>
      </c>
      <c r="C14" s="8">
        <v>20145.32631421213</v>
      </c>
    </row>
    <row r="15" spans="1:3" ht="12.75">
      <c r="A15" s="2">
        <v>9</v>
      </c>
      <c r="B15" s="2" t="s">
        <v>11</v>
      </c>
      <c r="C15" s="8">
        <v>61268.67289496646</v>
      </c>
    </row>
    <row r="16" spans="1:3" ht="12.75">
      <c r="A16" s="2">
        <v>10</v>
      </c>
      <c r="B16" s="2" t="s">
        <v>12</v>
      </c>
      <c r="C16" s="8">
        <v>137090.3344469877</v>
      </c>
    </row>
    <row r="17" spans="1:3" ht="12.75">
      <c r="A17" s="2">
        <v>11</v>
      </c>
      <c r="B17" s="2" t="s">
        <v>13</v>
      </c>
      <c r="C17" s="8">
        <v>99959.47953478708</v>
      </c>
    </row>
    <row r="18" spans="1:3" ht="12.75">
      <c r="A18" s="2">
        <v>12</v>
      </c>
      <c r="B18" s="2" t="s">
        <v>14</v>
      </c>
      <c r="C18" s="8">
        <v>566062.4486873135</v>
      </c>
    </row>
    <row r="19" spans="1:3" ht="12.75">
      <c r="A19" s="2">
        <v>13</v>
      </c>
      <c r="B19" s="2" t="s">
        <v>15</v>
      </c>
      <c r="C19" s="8">
        <v>288646.80686344637</v>
      </c>
    </row>
    <row r="20" spans="1:3" ht="12.75">
      <c r="A20" s="2">
        <v>14</v>
      </c>
      <c r="B20" s="2" t="s">
        <v>16</v>
      </c>
      <c r="C20" s="8">
        <v>79357.85145674669</v>
      </c>
    </row>
    <row r="21" spans="1:3" ht="12.75">
      <c r="A21" s="2">
        <v>15</v>
      </c>
      <c r="B21" s="2" t="s">
        <v>17</v>
      </c>
      <c r="C21" s="8">
        <v>20457.848413726388</v>
      </c>
    </row>
    <row r="22" spans="1:3" ht="12.75">
      <c r="A22" s="2">
        <v>16</v>
      </c>
      <c r="B22" s="2" t="s">
        <v>18</v>
      </c>
      <c r="C22" s="8">
        <v>6791.715428256446</v>
      </c>
    </row>
    <row r="23" spans="1:3" ht="12.75">
      <c r="A23" s="2">
        <v>17</v>
      </c>
      <c r="B23" s="2" t="s">
        <v>19</v>
      </c>
      <c r="C23" s="8">
        <v>300275.6990009112</v>
      </c>
    </row>
    <row r="24" spans="1:3" ht="12.75">
      <c r="A24" s="2">
        <v>18</v>
      </c>
      <c r="B24" s="2" t="s">
        <v>20</v>
      </c>
      <c r="C24" s="8">
        <v>237913.9107155519</v>
      </c>
    </row>
    <row r="25" spans="1:3" ht="12.75">
      <c r="A25" s="2">
        <v>19</v>
      </c>
      <c r="B25" s="2" t="s">
        <v>21</v>
      </c>
      <c r="C25" s="8">
        <v>464258.9125806778</v>
      </c>
    </row>
    <row r="26" spans="1:3" ht="12.75">
      <c r="A26" s="2">
        <v>20</v>
      </c>
      <c r="B26" s="2" t="s">
        <v>22</v>
      </c>
      <c r="C26" s="8">
        <v>151659.78960351713</v>
      </c>
    </row>
    <row r="27" spans="1:3" ht="12.75">
      <c r="A27" s="2">
        <v>21</v>
      </c>
      <c r="B27" s="2" t="s">
        <v>23</v>
      </c>
      <c r="C27" s="8">
        <v>656323.4009557096</v>
      </c>
    </row>
    <row r="28" spans="1:3" ht="12.75">
      <c r="A28" s="2">
        <v>22</v>
      </c>
      <c r="B28" s="2" t="s">
        <v>24</v>
      </c>
      <c r="C28" s="8">
        <v>623543.3328049566</v>
      </c>
    </row>
    <row r="29" spans="1:3" ht="12.75">
      <c r="A29" s="2">
        <v>23</v>
      </c>
      <c r="B29" s="2" t="s">
        <v>25</v>
      </c>
      <c r="C29" s="8">
        <v>198739.4577166025</v>
      </c>
    </row>
    <row r="30" spans="1:3" ht="12.75">
      <c r="A30" s="2">
        <v>24</v>
      </c>
      <c r="B30" s="2" t="s">
        <v>26</v>
      </c>
      <c r="C30" s="8">
        <v>141075.01049468864</v>
      </c>
    </row>
    <row r="31" spans="1:3" ht="12.75">
      <c r="A31" s="2">
        <v>25</v>
      </c>
      <c r="B31" s="2" t="s">
        <v>27</v>
      </c>
      <c r="C31" s="8">
        <v>1390700.7562538865</v>
      </c>
    </row>
    <row r="32" spans="1:3" ht="12.75">
      <c r="A32" s="2">
        <v>26</v>
      </c>
      <c r="B32" s="2" t="s">
        <v>28</v>
      </c>
      <c r="C32" s="8">
        <v>55846.27262055882</v>
      </c>
    </row>
    <row r="33" spans="1:3" s="1" customFormat="1" ht="12.75">
      <c r="A33" s="11"/>
      <c r="B33" s="9" t="s">
        <v>29</v>
      </c>
      <c r="C33" s="10">
        <f>SUM(C7:C32)</f>
        <v>7103966.872351753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D32" sqref="D32:D3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0.421875" style="0" customWidth="1"/>
    <col min="4" max="4" width="19.28125" style="0" customWidth="1"/>
    <col min="5" max="5" width="24.00390625" style="0" customWidth="1"/>
    <col min="6" max="6" width="2.421875" style="0" customWidth="1"/>
    <col min="7" max="7" width="26.00390625" style="0" customWidth="1"/>
  </cols>
  <sheetData>
    <row r="2" spans="1:7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G2" s="2"/>
    </row>
    <row r="3" spans="1:7" ht="12.75">
      <c r="A3" s="2"/>
      <c r="B3" s="3" t="s">
        <v>34</v>
      </c>
      <c r="C3" s="5"/>
      <c r="D3" s="4"/>
      <c r="E3" s="5" t="s">
        <v>72</v>
      </c>
      <c r="G3" s="2"/>
    </row>
    <row r="4" spans="1:8" ht="51.75">
      <c r="A4" s="2"/>
      <c r="B4" s="27" t="s">
        <v>113</v>
      </c>
      <c r="C4" s="6" t="s">
        <v>62</v>
      </c>
      <c r="D4" s="6" t="s">
        <v>52</v>
      </c>
      <c r="E4" s="6" t="s">
        <v>61</v>
      </c>
      <c r="G4" s="6" t="s">
        <v>99</v>
      </c>
      <c r="H4" s="1"/>
    </row>
    <row r="5" spans="1:7" ht="91.5" customHeight="1">
      <c r="A5" s="2"/>
      <c r="B5" s="3" t="s">
        <v>0</v>
      </c>
      <c r="C5" s="7" t="s">
        <v>63</v>
      </c>
      <c r="D5" s="7" t="s">
        <v>53</v>
      </c>
      <c r="E5" s="7"/>
      <c r="G5" s="2"/>
    </row>
    <row r="6" spans="1:7" ht="15.75" customHeight="1">
      <c r="A6" s="2"/>
      <c r="B6" s="3" t="s">
        <v>1</v>
      </c>
      <c r="C6" s="2" t="s">
        <v>51</v>
      </c>
      <c r="D6" s="2"/>
      <c r="E6" s="2" t="s">
        <v>2</v>
      </c>
      <c r="G6" s="2" t="s">
        <v>100</v>
      </c>
    </row>
    <row r="7" spans="1:7" ht="12.75">
      <c r="A7" s="2">
        <v>1</v>
      </c>
      <c r="B7" s="2" t="s">
        <v>3</v>
      </c>
      <c r="C7" s="8">
        <v>311932915.86562717</v>
      </c>
      <c r="D7" s="12">
        <v>0.012180946099624954</v>
      </c>
      <c r="E7" s="8">
        <f>C7*D7</f>
        <v>3799638.0348580503</v>
      </c>
      <c r="G7" s="26">
        <f>E7/Natürliche_Personen!J7</f>
        <v>0.13217218635597947</v>
      </c>
    </row>
    <row r="8" spans="1:7" ht="12.75">
      <c r="A8" s="2">
        <v>2</v>
      </c>
      <c r="B8" s="2" t="s">
        <v>4</v>
      </c>
      <c r="C8" s="8">
        <v>109148363.07189526</v>
      </c>
      <c r="D8" s="12">
        <v>0.012180946099624954</v>
      </c>
      <c r="E8" s="8">
        <f aca="true" t="shared" si="0" ref="E8:E32">C8*D8</f>
        <v>1329530.327441051</v>
      </c>
      <c r="G8" s="26">
        <f>E8/Natürliche_Personen!J8</f>
        <v>0.09791919406638178</v>
      </c>
    </row>
    <row r="9" spans="1:7" ht="12.75">
      <c r="A9" s="2">
        <v>3</v>
      </c>
      <c r="B9" s="2" t="s">
        <v>5</v>
      </c>
      <c r="C9" s="8">
        <v>38405922.86885859</v>
      </c>
      <c r="D9" s="12">
        <v>0.012180946099624954</v>
      </c>
      <c r="E9" s="8">
        <f t="shared" si="0"/>
        <v>467820.47637191985</v>
      </c>
      <c r="G9" s="26">
        <f>E9/Natürliche_Personen!J9</f>
        <v>0.09426051647785663</v>
      </c>
    </row>
    <row r="10" spans="1:7" ht="12.75">
      <c r="A10" s="2">
        <v>4</v>
      </c>
      <c r="B10" s="2" t="s">
        <v>6</v>
      </c>
      <c r="C10" s="8">
        <v>3327810.1945477556</v>
      </c>
      <c r="D10" s="12">
        <v>0.012180946099624954</v>
      </c>
      <c r="E10" s="8">
        <f t="shared" si="0"/>
        <v>40535.876609568644</v>
      </c>
      <c r="G10" s="26">
        <f>E10/Natürliche_Personen!J10</f>
        <v>0.10154557517759419</v>
      </c>
    </row>
    <row r="11" spans="1:7" ht="12.75">
      <c r="A11" s="2">
        <v>5</v>
      </c>
      <c r="B11" s="2" t="s">
        <v>7</v>
      </c>
      <c r="C11" s="8">
        <v>30457989.783325568</v>
      </c>
      <c r="D11" s="12">
        <v>0.012180946099624954</v>
      </c>
      <c r="E11" s="8">
        <f t="shared" si="0"/>
        <v>371007.1318536163</v>
      </c>
      <c r="G11" s="26">
        <f>E11/Natürliche_Personen!J11</f>
        <v>0.11545015510589385</v>
      </c>
    </row>
    <row r="12" spans="1:7" ht="12.75">
      <c r="A12" s="2">
        <v>6</v>
      </c>
      <c r="B12" s="2" t="s">
        <v>8</v>
      </c>
      <c r="C12" s="8">
        <v>3676698.3158497885</v>
      </c>
      <c r="D12" s="12">
        <v>0.012180946099624954</v>
      </c>
      <c r="E12" s="8">
        <f t="shared" si="0"/>
        <v>44785.664009948116</v>
      </c>
      <c r="G12" s="26">
        <f>E12/Natürliche_Personen!J12</f>
        <v>0.0982079297806677</v>
      </c>
    </row>
    <row r="13" spans="1:7" ht="12.75">
      <c r="A13" s="2">
        <v>7</v>
      </c>
      <c r="B13" s="2" t="s">
        <v>9</v>
      </c>
      <c r="C13" s="8">
        <v>11852134.867379185</v>
      </c>
      <c r="D13" s="12">
        <v>0.012180946099624954</v>
      </c>
      <c r="E13" s="8">
        <f t="shared" si="0"/>
        <v>144370.2159850314</v>
      </c>
      <c r="G13" s="26">
        <f>E13/Natürliche_Personen!J13</f>
        <v>0.16080258378081808</v>
      </c>
    </row>
    <row r="14" spans="1:7" ht="12.75">
      <c r="A14" s="2">
        <v>8</v>
      </c>
      <c r="B14" s="2" t="s">
        <v>10</v>
      </c>
      <c r="C14" s="8">
        <v>5231789.444908511</v>
      </c>
      <c r="D14" s="12">
        <v>0.012180946099624954</v>
      </c>
      <c r="E14" s="8">
        <f t="shared" si="0"/>
        <v>63728.14523301733</v>
      </c>
      <c r="G14" s="26">
        <f>E14/Natürliche_Personen!J14</f>
        <v>0.12764216298377162</v>
      </c>
    </row>
    <row r="15" spans="1:7" ht="12.75">
      <c r="A15" s="2">
        <v>9</v>
      </c>
      <c r="B15" s="2" t="s">
        <v>11</v>
      </c>
      <c r="C15" s="8">
        <v>26822725.615002073</v>
      </c>
      <c r="D15" s="12">
        <v>0.012180946099624954</v>
      </c>
      <c r="E15" s="8">
        <f t="shared" si="0"/>
        <v>326726.17496136983</v>
      </c>
      <c r="G15" s="26">
        <f>E15/Natürliche_Personen!J15</f>
        <v>0.10527442039148435</v>
      </c>
    </row>
    <row r="16" spans="1:7" ht="12.75">
      <c r="A16" s="2">
        <v>10</v>
      </c>
      <c r="B16" s="2" t="s">
        <v>12</v>
      </c>
      <c r="C16" s="8">
        <v>20027959.820876524</v>
      </c>
      <c r="D16" s="12">
        <v>0.012180946099624954</v>
      </c>
      <c r="E16" s="8">
        <f t="shared" si="0"/>
        <v>243959.4990635512</v>
      </c>
      <c r="G16" s="26">
        <f>E16/Natürliche_Personen!J16</f>
        <v>0.07433885229350766</v>
      </c>
    </row>
    <row r="17" spans="1:7" ht="12.75">
      <c r="A17" s="2">
        <v>11</v>
      </c>
      <c r="B17" s="2" t="s">
        <v>13</v>
      </c>
      <c r="C17" s="8">
        <v>24379936.100143366</v>
      </c>
      <c r="D17" s="12">
        <v>0.012180946099624954</v>
      </c>
      <c r="E17" s="8">
        <f t="shared" si="0"/>
        <v>296970.68754814693</v>
      </c>
      <c r="G17" s="26">
        <f>E17/Natürliche_Personen!J17</f>
        <v>0.07936626000979399</v>
      </c>
    </row>
    <row r="18" spans="1:7" ht="12.75">
      <c r="A18" s="2">
        <v>12</v>
      </c>
      <c r="B18" s="2" t="s">
        <v>14</v>
      </c>
      <c r="C18" s="8">
        <v>18220873.508238036</v>
      </c>
      <c r="D18" s="12">
        <v>0.012180946099624954</v>
      </c>
      <c r="E18" s="8">
        <f t="shared" si="0"/>
        <v>221947.47809193176</v>
      </c>
      <c r="G18" s="26">
        <f>E18/Natürliche_Personen!J18</f>
        <v>0.056603776659115</v>
      </c>
    </row>
    <row r="19" spans="1:7" ht="12.75">
      <c r="A19" s="2">
        <v>13</v>
      </c>
      <c r="B19" s="2" t="s">
        <v>15</v>
      </c>
      <c r="C19" s="8">
        <v>34832944.427868456</v>
      </c>
      <c r="D19" s="12">
        <v>0.012180946099624954</v>
      </c>
      <c r="E19" s="8">
        <f t="shared" si="0"/>
        <v>424298.21856709704</v>
      </c>
      <c r="G19" s="26">
        <f>E19/Natürliche_Personen!J19</f>
        <v>0.079934012352748</v>
      </c>
    </row>
    <row r="20" spans="1:7" ht="12.75">
      <c r="A20" s="2">
        <v>14</v>
      </c>
      <c r="B20" s="2" t="s">
        <v>16</v>
      </c>
      <c r="C20" s="8">
        <v>9085262.21515376</v>
      </c>
      <c r="D20" s="12">
        <v>0.012180946099624954</v>
      </c>
      <c r="E20" s="8">
        <f t="shared" si="0"/>
        <v>110667.08934374715</v>
      </c>
      <c r="G20" s="26">
        <f>E20/Natürliche_Personen!J20</f>
        <v>0.10227243493048734</v>
      </c>
    </row>
    <row r="21" spans="1:7" ht="12.75">
      <c r="A21" s="2">
        <v>15</v>
      </c>
      <c r="B21" s="2" t="s">
        <v>17</v>
      </c>
      <c r="C21" s="8">
        <v>7424557.744017273</v>
      </c>
      <c r="D21" s="12">
        <v>0.012180946099624954</v>
      </c>
      <c r="E21" s="8">
        <f t="shared" si="0"/>
        <v>90438.13769342744</v>
      </c>
      <c r="G21" s="26">
        <f>E21/Natürliche_Personen!J21</f>
        <v>0.10479446604929757</v>
      </c>
    </row>
    <row r="22" spans="1:7" ht="12.75">
      <c r="A22" s="2">
        <v>16</v>
      </c>
      <c r="B22" s="2" t="s">
        <v>18</v>
      </c>
      <c r="C22" s="8">
        <v>2584066.906205195</v>
      </c>
      <c r="D22" s="12">
        <v>0.012180946099624954</v>
      </c>
      <c r="E22" s="8">
        <f t="shared" si="0"/>
        <v>31476.379702310092</v>
      </c>
      <c r="G22" s="26">
        <f>E22/Natürliche_Personen!J22</f>
        <v>0.13839451679374115</v>
      </c>
    </row>
    <row r="23" spans="1:7" ht="12.75">
      <c r="A23" s="2">
        <v>17</v>
      </c>
      <c r="B23" s="2" t="s">
        <v>19</v>
      </c>
      <c r="C23" s="8">
        <v>58564789.88433175</v>
      </c>
      <c r="D23" s="12">
        <v>0.012180946099624954</v>
      </c>
      <c r="E23" s="8">
        <f t="shared" si="0"/>
        <v>713374.5489169058</v>
      </c>
      <c r="G23" s="26">
        <f>E23/Natürliche_Personen!J23</f>
        <v>0.10564148138348331</v>
      </c>
    </row>
    <row r="24" spans="1:7" ht="12.75">
      <c r="A24" s="2">
        <v>18</v>
      </c>
      <c r="B24" s="2" t="s">
        <v>20</v>
      </c>
      <c r="C24" s="8">
        <v>28514422.100481667</v>
      </c>
      <c r="D24" s="12">
        <v>0.012180946099624954</v>
      </c>
      <c r="E24" s="8">
        <f t="shared" si="0"/>
        <v>347332.63866792177</v>
      </c>
      <c r="G24" s="26">
        <f>E24/Natürliche_Personen!J24</f>
        <v>0.1279157723290827</v>
      </c>
    </row>
    <row r="25" spans="1:7" ht="12.75">
      <c r="A25" s="2">
        <v>19</v>
      </c>
      <c r="B25" s="2" t="s">
        <v>21</v>
      </c>
      <c r="C25" s="8">
        <v>83822513.31164241</v>
      </c>
      <c r="D25" s="12">
        <v>0.012180946099624954</v>
      </c>
      <c r="E25" s="8">
        <f t="shared" si="0"/>
        <v>1021037.5165842114</v>
      </c>
      <c r="G25" s="26">
        <f>E25/Natürliche_Personen!J25</f>
        <v>0.10885971047944239</v>
      </c>
    </row>
    <row r="26" spans="1:7" ht="12.75">
      <c r="A26" s="2">
        <v>20</v>
      </c>
      <c r="B26" s="2" t="s">
        <v>22</v>
      </c>
      <c r="C26" s="8">
        <v>22813267.293717936</v>
      </c>
      <c r="D26" s="12">
        <v>0.012180946099624954</v>
      </c>
      <c r="E26" s="8">
        <f t="shared" si="0"/>
        <v>277887.17926111503</v>
      </c>
      <c r="G26" s="26">
        <f>E26/Natürliche_Personen!J26</f>
        <v>0.08710297961135642</v>
      </c>
    </row>
    <row r="27" spans="1:7" ht="12.75">
      <c r="A27" s="2">
        <v>21</v>
      </c>
      <c r="B27" s="2" t="s">
        <v>23</v>
      </c>
      <c r="C27" s="8">
        <v>39658820.31692541</v>
      </c>
      <c r="D27" s="12">
        <v>0.012180946099624954</v>
      </c>
      <c r="E27" s="8">
        <f t="shared" si="0"/>
        <v>483081.9526551794</v>
      </c>
      <c r="G27" s="26">
        <f>E27/Natürliche_Personen!J27</f>
        <v>0.09858917745808046</v>
      </c>
    </row>
    <row r="28" spans="1:7" ht="12.75">
      <c r="A28" s="2">
        <v>22</v>
      </c>
      <c r="B28" s="2" t="s">
        <v>24</v>
      </c>
      <c r="C28" s="8">
        <v>78237989.52497466</v>
      </c>
      <c r="D28" s="12">
        <v>0.012180946099624954</v>
      </c>
      <c r="E28" s="8">
        <f t="shared" si="0"/>
        <v>953012.733346738</v>
      </c>
      <c r="G28" s="26">
        <f>E28/Natürliche_Personen!J28</f>
        <v>0.07717928369705122</v>
      </c>
    </row>
    <row r="29" spans="1:7" ht="12.75">
      <c r="A29" s="2">
        <v>23</v>
      </c>
      <c r="B29" s="2" t="s">
        <v>25</v>
      </c>
      <c r="C29" s="8">
        <v>27839915.44994205</v>
      </c>
      <c r="D29" s="12">
        <v>0.012180946099624954</v>
      </c>
      <c r="E29" s="8">
        <f t="shared" si="0"/>
        <v>339116.5095138601</v>
      </c>
      <c r="G29" s="26">
        <f>E29/Natürliche_Personen!J29</f>
        <v>0.09107771402793004</v>
      </c>
    </row>
    <row r="30" spans="1:7" ht="12.75">
      <c r="A30" s="2">
        <v>24</v>
      </c>
      <c r="B30" s="2" t="s">
        <v>26</v>
      </c>
      <c r="C30" s="8">
        <v>16870807.88715641</v>
      </c>
      <c r="D30" s="12">
        <v>0.012180946099624954</v>
      </c>
      <c r="E30" s="8">
        <f t="shared" si="0"/>
        <v>205502.40153057975</v>
      </c>
      <c r="G30" s="26">
        <f>E30/Natürliche_Personen!J30</f>
        <v>0.08116703222893075</v>
      </c>
    </row>
    <row r="31" spans="1:7" ht="12.75">
      <c r="A31" s="2">
        <v>25</v>
      </c>
      <c r="B31" s="2" t="s">
        <v>27</v>
      </c>
      <c r="C31" s="8">
        <v>59620480.50405938</v>
      </c>
      <c r="D31" s="12">
        <v>0.012180946099624954</v>
      </c>
      <c r="E31" s="8">
        <f t="shared" si="0"/>
        <v>726233.8594536877</v>
      </c>
      <c r="G31" s="26">
        <f>E31/Natürliche_Personen!J31</f>
        <v>0.07141434255421279</v>
      </c>
    </row>
    <row r="32" spans="1:7" ht="12.75">
      <c r="A32" s="2">
        <v>26</v>
      </c>
      <c r="B32" s="2" t="s">
        <v>28</v>
      </c>
      <c r="C32" s="8">
        <v>6125172.836218753</v>
      </c>
      <c r="D32" s="12">
        <v>0.012180946099624954</v>
      </c>
      <c r="E32" s="8">
        <f t="shared" si="0"/>
        <v>74610.40016886753</v>
      </c>
      <c r="G32" s="26">
        <f>E32/Natürliche_Personen!J32</f>
        <v>0.09479770393958839</v>
      </c>
    </row>
    <row r="33" spans="1:7" s="1" customFormat="1" ht="12.75">
      <c r="A33" s="11"/>
      <c r="B33" s="9" t="s">
        <v>29</v>
      </c>
      <c r="C33" s="10">
        <f>SUM(C7:C32)</f>
        <v>1079480129.8593469</v>
      </c>
      <c r="D33" s="12">
        <v>0.012180946099624954</v>
      </c>
      <c r="E33" s="10">
        <f>SUM(E7:E32)</f>
        <v>13149089.277432851</v>
      </c>
      <c r="G33" s="31">
        <f>E33/Natürliche_Personen!J33</f>
        <v>0.10054315569133015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J1">
      <selection activeCell="Q7" sqref="Q7:Q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4" width="24.7109375" style="0" customWidth="1"/>
    <col min="5" max="5" width="19.00390625" style="0" customWidth="1"/>
    <col min="6" max="6" width="19.7109375" style="0" customWidth="1"/>
    <col min="7" max="7" width="9.421875" style="0" customWidth="1"/>
    <col min="8" max="8" width="16.28125" style="0" customWidth="1"/>
    <col min="9" max="9" width="18.7109375" style="0" customWidth="1"/>
    <col min="10" max="10" width="18.421875" style="0" customWidth="1"/>
    <col min="11" max="11" width="10.28125" style="0" customWidth="1"/>
    <col min="12" max="12" width="16.28125" style="0" customWidth="1"/>
    <col min="13" max="13" width="18.7109375" style="0" customWidth="1"/>
    <col min="14" max="14" width="18.421875" style="0" customWidth="1"/>
    <col min="15" max="15" width="10.28125" style="0" customWidth="1"/>
    <col min="16" max="16" width="16.140625" style="0" customWidth="1"/>
    <col min="17" max="17" width="21.8515625" style="0" customWidth="1"/>
    <col min="19" max="19" width="16.8515625" style="0" customWidth="1"/>
  </cols>
  <sheetData>
    <row r="1" spans="1:17" ht="12.75">
      <c r="A1" s="2"/>
      <c r="B1" s="3" t="s">
        <v>32</v>
      </c>
      <c r="C1" s="4" t="s">
        <v>30</v>
      </c>
      <c r="D1" s="4" t="s">
        <v>31</v>
      </c>
      <c r="E1" s="4" t="s">
        <v>33</v>
      </c>
      <c r="F1" s="4" t="s">
        <v>35</v>
      </c>
      <c r="G1" s="4" t="s">
        <v>36</v>
      </c>
      <c r="H1" s="4" t="s">
        <v>37</v>
      </c>
      <c r="I1" s="4" t="s">
        <v>39</v>
      </c>
      <c r="J1" s="4" t="s">
        <v>41</v>
      </c>
      <c r="K1" s="4" t="s">
        <v>42</v>
      </c>
      <c r="L1" s="4" t="s">
        <v>87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</row>
    <row r="2" spans="1:17" ht="12.75">
      <c r="A2" s="2"/>
      <c r="B2" s="3" t="s">
        <v>34</v>
      </c>
      <c r="C2" s="4"/>
      <c r="D2" s="4"/>
      <c r="E2" s="4"/>
      <c r="F2" s="4"/>
      <c r="G2" s="4"/>
      <c r="H2" s="5" t="s">
        <v>86</v>
      </c>
      <c r="I2" s="4"/>
      <c r="J2" s="4"/>
      <c r="K2" s="4"/>
      <c r="L2" s="5" t="s">
        <v>88</v>
      </c>
      <c r="M2" s="4"/>
      <c r="N2" s="4"/>
      <c r="O2" s="4"/>
      <c r="P2" s="5" t="s">
        <v>94</v>
      </c>
      <c r="Q2" s="5" t="s">
        <v>95</v>
      </c>
    </row>
    <row r="3" spans="1:17" ht="12.75">
      <c r="A3" s="2"/>
      <c r="B3" s="39" t="s">
        <v>112</v>
      </c>
      <c r="C3" s="36" t="s">
        <v>64</v>
      </c>
      <c r="D3" s="36" t="s">
        <v>69</v>
      </c>
      <c r="E3" s="41" t="s">
        <v>65</v>
      </c>
      <c r="F3" s="42"/>
      <c r="G3" s="43"/>
      <c r="H3" s="44"/>
      <c r="I3" s="41" t="s">
        <v>66</v>
      </c>
      <c r="J3" s="42"/>
      <c r="K3" s="43"/>
      <c r="L3" s="44"/>
      <c r="M3" s="41" t="s">
        <v>67</v>
      </c>
      <c r="N3" s="42"/>
      <c r="O3" s="43"/>
      <c r="P3" s="44"/>
      <c r="Q3" s="36" t="s">
        <v>70</v>
      </c>
    </row>
    <row r="4" spans="1:17" ht="33" customHeight="1">
      <c r="A4" s="2"/>
      <c r="B4" s="40"/>
      <c r="C4" s="38"/>
      <c r="D4" s="38"/>
      <c r="E4" s="6" t="s">
        <v>83</v>
      </c>
      <c r="F4" s="6" t="s">
        <v>84</v>
      </c>
      <c r="G4" s="6" t="s">
        <v>68</v>
      </c>
      <c r="H4" s="6" t="s">
        <v>103</v>
      </c>
      <c r="I4" s="6" t="s">
        <v>83</v>
      </c>
      <c r="J4" s="6" t="s">
        <v>84</v>
      </c>
      <c r="K4" s="6" t="s">
        <v>68</v>
      </c>
      <c r="L4" s="6" t="s">
        <v>85</v>
      </c>
      <c r="M4" s="6" t="s">
        <v>83</v>
      </c>
      <c r="N4" s="6" t="s">
        <v>84</v>
      </c>
      <c r="O4" s="6" t="s">
        <v>68</v>
      </c>
      <c r="P4" s="6" t="s">
        <v>85</v>
      </c>
      <c r="Q4" s="37"/>
    </row>
    <row r="5" spans="1:17" ht="91.5" customHeight="1">
      <c r="A5" s="2"/>
      <c r="B5" s="3" t="s">
        <v>0</v>
      </c>
      <c r="C5" s="7" t="s">
        <v>55</v>
      </c>
      <c r="D5" s="7" t="s">
        <v>55</v>
      </c>
      <c r="E5" s="7" t="s">
        <v>55</v>
      </c>
      <c r="F5" s="7" t="s">
        <v>55</v>
      </c>
      <c r="G5" s="7"/>
      <c r="H5" s="7"/>
      <c r="I5" s="7" t="s">
        <v>55</v>
      </c>
      <c r="J5" s="7" t="s">
        <v>55</v>
      </c>
      <c r="K5" s="7"/>
      <c r="L5" s="7"/>
      <c r="M5" s="7" t="s">
        <v>55</v>
      </c>
      <c r="N5" s="7" t="s">
        <v>55</v>
      </c>
      <c r="O5" s="7"/>
      <c r="P5" s="7"/>
      <c r="Q5" s="2"/>
    </row>
    <row r="6" spans="1:17" ht="15.75" customHeight="1">
      <c r="A6" s="2"/>
      <c r="B6" s="3" t="s">
        <v>1</v>
      </c>
      <c r="C6" s="2" t="s">
        <v>2</v>
      </c>
      <c r="D6" s="2" t="s">
        <v>2</v>
      </c>
      <c r="E6" s="2" t="s">
        <v>2</v>
      </c>
      <c r="F6" s="2" t="s">
        <v>2</v>
      </c>
      <c r="G6" s="2"/>
      <c r="H6" s="2"/>
      <c r="I6" s="2" t="s">
        <v>2</v>
      </c>
      <c r="J6" s="2" t="s">
        <v>2</v>
      </c>
      <c r="K6" s="2"/>
      <c r="L6" s="2"/>
      <c r="M6" s="2" t="s">
        <v>2</v>
      </c>
      <c r="N6" s="2" t="s">
        <v>2</v>
      </c>
      <c r="O6" s="2"/>
      <c r="P6" s="2"/>
      <c r="Q6" s="2" t="s">
        <v>2</v>
      </c>
    </row>
    <row r="7" spans="1:17" ht="12.75">
      <c r="A7" s="2">
        <v>1</v>
      </c>
      <c r="B7" s="2" t="s">
        <v>3</v>
      </c>
      <c r="C7" s="8"/>
      <c r="D7" s="8"/>
      <c r="E7" s="8"/>
      <c r="F7" s="8"/>
      <c r="G7" s="26">
        <v>0.024</v>
      </c>
      <c r="H7" s="8">
        <f>E7+G7*F7</f>
        <v>0</v>
      </c>
      <c r="I7" s="8"/>
      <c r="J7" s="8"/>
      <c r="K7" s="26">
        <v>0.073</v>
      </c>
      <c r="L7" s="8">
        <f>I7+K7*J7</f>
        <v>0</v>
      </c>
      <c r="M7" s="8"/>
      <c r="N7" s="8"/>
      <c r="O7" s="26">
        <v>0.17</v>
      </c>
      <c r="P7" s="8">
        <f>M7+O7*N7</f>
        <v>0</v>
      </c>
      <c r="Q7" s="8">
        <v>9937599.15023692</v>
      </c>
    </row>
    <row r="8" spans="1:17" ht="12.75">
      <c r="A8" s="2">
        <v>2</v>
      </c>
      <c r="B8" s="2" t="s">
        <v>4</v>
      </c>
      <c r="C8" s="8"/>
      <c r="D8" s="8"/>
      <c r="E8" s="8"/>
      <c r="F8" s="8"/>
      <c r="G8" s="26">
        <v>0.024</v>
      </c>
      <c r="H8" s="8">
        <f aca="true" t="shared" si="0" ref="H8:H32">E8+G8*F8</f>
        <v>0</v>
      </c>
      <c r="I8" s="8"/>
      <c r="J8" s="8"/>
      <c r="K8" s="26">
        <v>0.073</v>
      </c>
      <c r="L8" s="8">
        <f aca="true" t="shared" si="1" ref="L8:L32">I8+K8*J8</f>
        <v>0</v>
      </c>
      <c r="M8" s="8"/>
      <c r="N8" s="8"/>
      <c r="O8" s="26">
        <v>0.17</v>
      </c>
      <c r="P8" s="8">
        <f aca="true" t="shared" si="2" ref="P8:P32">M8+O8*N8</f>
        <v>0</v>
      </c>
      <c r="Q8" s="8">
        <v>3860908.7180666593</v>
      </c>
    </row>
    <row r="9" spans="1:17" ht="12.75">
      <c r="A9" s="2">
        <v>3</v>
      </c>
      <c r="B9" s="2" t="s">
        <v>5</v>
      </c>
      <c r="C9" s="8"/>
      <c r="D9" s="8"/>
      <c r="E9" s="8"/>
      <c r="F9" s="8"/>
      <c r="G9" s="26">
        <v>0.024</v>
      </c>
      <c r="H9" s="8">
        <f t="shared" si="0"/>
        <v>0</v>
      </c>
      <c r="I9" s="8"/>
      <c r="J9" s="8"/>
      <c r="K9" s="26">
        <v>0.073</v>
      </c>
      <c r="L9" s="8">
        <f t="shared" si="1"/>
        <v>0</v>
      </c>
      <c r="M9" s="8"/>
      <c r="N9" s="8"/>
      <c r="O9" s="26">
        <v>0.17</v>
      </c>
      <c r="P9" s="8">
        <f t="shared" si="2"/>
        <v>0</v>
      </c>
      <c r="Q9" s="8">
        <v>1226747.302451093</v>
      </c>
    </row>
    <row r="10" spans="1:17" ht="12.75">
      <c r="A10" s="2">
        <v>4</v>
      </c>
      <c r="B10" s="2" t="s">
        <v>6</v>
      </c>
      <c r="C10" s="8"/>
      <c r="D10" s="8"/>
      <c r="E10" s="8"/>
      <c r="F10" s="8"/>
      <c r="G10" s="26">
        <v>0.024</v>
      </c>
      <c r="H10" s="8">
        <f t="shared" si="0"/>
        <v>0</v>
      </c>
      <c r="I10" s="8"/>
      <c r="J10" s="8"/>
      <c r="K10" s="26">
        <v>0.073</v>
      </c>
      <c r="L10" s="8">
        <f t="shared" si="1"/>
        <v>0</v>
      </c>
      <c r="M10" s="8"/>
      <c r="N10" s="8"/>
      <c r="O10" s="26">
        <v>0.17</v>
      </c>
      <c r="P10" s="8">
        <f t="shared" si="2"/>
        <v>0</v>
      </c>
      <c r="Q10" s="8">
        <v>123928.69557735686</v>
      </c>
    </row>
    <row r="11" spans="1:17" ht="12.75">
      <c r="A11" s="2">
        <v>5</v>
      </c>
      <c r="B11" s="2" t="s">
        <v>7</v>
      </c>
      <c r="C11" s="8"/>
      <c r="D11" s="8"/>
      <c r="E11" s="8"/>
      <c r="F11" s="8"/>
      <c r="G11" s="26">
        <v>0.024</v>
      </c>
      <c r="H11" s="8">
        <f t="shared" si="0"/>
        <v>0</v>
      </c>
      <c r="I11" s="8"/>
      <c r="J11" s="8"/>
      <c r="K11" s="26">
        <v>0.073</v>
      </c>
      <c r="L11" s="8">
        <f t="shared" si="1"/>
        <v>0</v>
      </c>
      <c r="M11" s="8"/>
      <c r="N11" s="8"/>
      <c r="O11" s="26">
        <v>0.17</v>
      </c>
      <c r="P11" s="8">
        <f t="shared" si="2"/>
        <v>0</v>
      </c>
      <c r="Q11" s="8">
        <v>760212.7857249096</v>
      </c>
    </row>
    <row r="12" spans="1:17" ht="12.75">
      <c r="A12" s="2">
        <v>6</v>
      </c>
      <c r="B12" s="2" t="s">
        <v>8</v>
      </c>
      <c r="C12" s="8"/>
      <c r="D12" s="8"/>
      <c r="E12" s="8"/>
      <c r="F12" s="8"/>
      <c r="G12" s="26">
        <v>0.024</v>
      </c>
      <c r="H12" s="8">
        <f t="shared" si="0"/>
        <v>0</v>
      </c>
      <c r="I12" s="8"/>
      <c r="J12" s="8"/>
      <c r="K12" s="26">
        <v>0.073</v>
      </c>
      <c r="L12" s="8">
        <f t="shared" si="1"/>
        <v>0</v>
      </c>
      <c r="M12" s="8"/>
      <c r="N12" s="8"/>
      <c r="O12" s="26">
        <v>0.17</v>
      </c>
      <c r="P12" s="8">
        <f t="shared" si="2"/>
        <v>0</v>
      </c>
      <c r="Q12" s="8">
        <v>50230.60739713064</v>
      </c>
    </row>
    <row r="13" spans="1:17" ht="12.75">
      <c r="A13" s="2">
        <v>7</v>
      </c>
      <c r="B13" s="2" t="s">
        <v>9</v>
      </c>
      <c r="C13" s="8"/>
      <c r="D13" s="8"/>
      <c r="E13" s="8"/>
      <c r="F13" s="8"/>
      <c r="G13" s="26">
        <v>0.024</v>
      </c>
      <c r="H13" s="8">
        <f t="shared" si="0"/>
        <v>0</v>
      </c>
      <c r="I13" s="8"/>
      <c r="J13" s="8"/>
      <c r="K13" s="26">
        <v>0.073</v>
      </c>
      <c r="L13" s="8">
        <f t="shared" si="1"/>
        <v>0</v>
      </c>
      <c r="M13" s="8"/>
      <c r="N13" s="8"/>
      <c r="O13" s="26">
        <v>0.17</v>
      </c>
      <c r="P13" s="8">
        <f t="shared" si="2"/>
        <v>0</v>
      </c>
      <c r="Q13" s="8">
        <v>182324.66688168637</v>
      </c>
    </row>
    <row r="14" spans="1:17" ht="12.75">
      <c r="A14" s="2">
        <v>8</v>
      </c>
      <c r="B14" s="2" t="s">
        <v>10</v>
      </c>
      <c r="C14" s="8"/>
      <c r="D14" s="8"/>
      <c r="E14" s="8"/>
      <c r="F14" s="8"/>
      <c r="G14" s="26">
        <v>0.024</v>
      </c>
      <c r="H14" s="8">
        <f t="shared" si="0"/>
        <v>0</v>
      </c>
      <c r="I14" s="8"/>
      <c r="J14" s="8"/>
      <c r="K14" s="26">
        <v>0.073</v>
      </c>
      <c r="L14" s="8">
        <f t="shared" si="1"/>
        <v>0</v>
      </c>
      <c r="M14" s="8"/>
      <c r="N14" s="8"/>
      <c r="O14" s="26">
        <v>0.17</v>
      </c>
      <c r="P14" s="8">
        <f t="shared" si="2"/>
        <v>0</v>
      </c>
      <c r="Q14" s="8">
        <v>243998.65736291683</v>
      </c>
    </row>
    <row r="15" spans="1:17" ht="12.75">
      <c r="A15" s="2">
        <v>9</v>
      </c>
      <c r="B15" s="2" t="s">
        <v>11</v>
      </c>
      <c r="C15" s="8"/>
      <c r="D15" s="8"/>
      <c r="E15" s="8"/>
      <c r="F15" s="8"/>
      <c r="G15" s="26">
        <v>0.024</v>
      </c>
      <c r="H15" s="8">
        <f t="shared" si="0"/>
        <v>0</v>
      </c>
      <c r="I15" s="8"/>
      <c r="J15" s="8"/>
      <c r="K15" s="26">
        <v>0.073</v>
      </c>
      <c r="L15" s="8">
        <f t="shared" si="1"/>
        <v>0</v>
      </c>
      <c r="M15" s="8"/>
      <c r="N15" s="8"/>
      <c r="O15" s="26">
        <v>0.17</v>
      </c>
      <c r="P15" s="8">
        <f t="shared" si="2"/>
        <v>0</v>
      </c>
      <c r="Q15" s="8">
        <v>2147348.8134283526</v>
      </c>
    </row>
    <row r="16" spans="1:17" ht="12.75">
      <c r="A16" s="2">
        <v>10</v>
      </c>
      <c r="B16" s="2" t="s">
        <v>12</v>
      </c>
      <c r="C16" s="8"/>
      <c r="D16" s="8"/>
      <c r="E16" s="8"/>
      <c r="F16" s="8"/>
      <c r="G16" s="26">
        <v>0.024</v>
      </c>
      <c r="H16" s="8">
        <f t="shared" si="0"/>
        <v>0</v>
      </c>
      <c r="I16" s="8"/>
      <c r="J16" s="8"/>
      <c r="K16" s="26">
        <v>0.073</v>
      </c>
      <c r="L16" s="8">
        <f t="shared" si="1"/>
        <v>0</v>
      </c>
      <c r="M16" s="8"/>
      <c r="N16" s="8"/>
      <c r="O16" s="26">
        <v>0.17</v>
      </c>
      <c r="P16" s="8">
        <f t="shared" si="2"/>
        <v>0</v>
      </c>
      <c r="Q16" s="8">
        <v>1084690.4276200125</v>
      </c>
    </row>
    <row r="17" spans="1:17" ht="12.75">
      <c r="A17" s="2">
        <v>11</v>
      </c>
      <c r="B17" s="2" t="s">
        <v>13</v>
      </c>
      <c r="C17" s="8"/>
      <c r="D17" s="8"/>
      <c r="E17" s="8"/>
      <c r="F17" s="8"/>
      <c r="G17" s="26">
        <v>0.024</v>
      </c>
      <c r="H17" s="8">
        <f t="shared" si="0"/>
        <v>0</v>
      </c>
      <c r="I17" s="8"/>
      <c r="J17" s="8"/>
      <c r="K17" s="26">
        <v>0.073</v>
      </c>
      <c r="L17" s="8">
        <f t="shared" si="1"/>
        <v>0</v>
      </c>
      <c r="M17" s="8"/>
      <c r="N17" s="8"/>
      <c r="O17" s="26">
        <v>0.17</v>
      </c>
      <c r="P17" s="8">
        <f t="shared" si="2"/>
        <v>0</v>
      </c>
      <c r="Q17" s="8">
        <v>739973.8669875773</v>
      </c>
    </row>
    <row r="18" spans="1:17" ht="12.75">
      <c r="A18" s="2">
        <v>12</v>
      </c>
      <c r="B18" s="2" t="s">
        <v>14</v>
      </c>
      <c r="C18" s="8"/>
      <c r="D18" s="8"/>
      <c r="E18" s="8"/>
      <c r="F18" s="8"/>
      <c r="G18" s="26">
        <v>0.024</v>
      </c>
      <c r="H18" s="8">
        <f t="shared" si="0"/>
        <v>0</v>
      </c>
      <c r="I18" s="8"/>
      <c r="J18" s="8"/>
      <c r="K18" s="26">
        <v>0.073</v>
      </c>
      <c r="L18" s="8">
        <f t="shared" si="1"/>
        <v>0</v>
      </c>
      <c r="M18" s="8"/>
      <c r="N18" s="8"/>
      <c r="O18" s="26">
        <v>0.17</v>
      </c>
      <c r="P18" s="8">
        <f t="shared" si="2"/>
        <v>0</v>
      </c>
      <c r="Q18" s="8">
        <v>2728026.3688112306</v>
      </c>
    </row>
    <row r="19" spans="1:17" ht="12.75">
      <c r="A19" s="2">
        <v>13</v>
      </c>
      <c r="B19" s="2" t="s">
        <v>15</v>
      </c>
      <c r="C19" s="8"/>
      <c r="D19" s="8"/>
      <c r="E19" s="8"/>
      <c r="F19" s="8"/>
      <c r="G19" s="26">
        <v>0.024</v>
      </c>
      <c r="H19" s="8">
        <f t="shared" si="0"/>
        <v>0</v>
      </c>
      <c r="I19" s="8"/>
      <c r="J19" s="8"/>
      <c r="K19" s="26">
        <v>0.073</v>
      </c>
      <c r="L19" s="8">
        <f t="shared" si="1"/>
        <v>0</v>
      </c>
      <c r="M19" s="8"/>
      <c r="N19" s="8"/>
      <c r="O19" s="26">
        <v>0.17</v>
      </c>
      <c r="P19" s="8">
        <f t="shared" si="2"/>
        <v>0</v>
      </c>
      <c r="Q19" s="8">
        <v>1146888.6568570377</v>
      </c>
    </row>
    <row r="20" spans="1:17" ht="12.75">
      <c r="A20" s="2">
        <v>14</v>
      </c>
      <c r="B20" s="2" t="s">
        <v>16</v>
      </c>
      <c r="C20" s="8"/>
      <c r="D20" s="8"/>
      <c r="E20" s="8"/>
      <c r="F20" s="8"/>
      <c r="G20" s="26">
        <v>0.024</v>
      </c>
      <c r="H20" s="8">
        <f t="shared" si="0"/>
        <v>0</v>
      </c>
      <c r="I20" s="8"/>
      <c r="J20" s="8"/>
      <c r="K20" s="26">
        <v>0.073</v>
      </c>
      <c r="L20" s="8">
        <f t="shared" si="1"/>
        <v>0</v>
      </c>
      <c r="M20" s="8"/>
      <c r="N20" s="8"/>
      <c r="O20" s="26">
        <v>0.17</v>
      </c>
      <c r="P20" s="8">
        <f t="shared" si="2"/>
        <v>0</v>
      </c>
      <c r="Q20" s="8">
        <v>539318.0846512886</v>
      </c>
    </row>
    <row r="21" spans="1:17" ht="12.75">
      <c r="A21" s="2">
        <v>15</v>
      </c>
      <c r="B21" s="2" t="s">
        <v>17</v>
      </c>
      <c r="C21" s="8"/>
      <c r="D21" s="8"/>
      <c r="E21" s="8"/>
      <c r="F21" s="8"/>
      <c r="G21" s="26">
        <v>0.024</v>
      </c>
      <c r="H21" s="8">
        <f t="shared" si="0"/>
        <v>0</v>
      </c>
      <c r="I21" s="8"/>
      <c r="J21" s="8"/>
      <c r="K21" s="26">
        <v>0.073</v>
      </c>
      <c r="L21" s="8">
        <f t="shared" si="1"/>
        <v>0</v>
      </c>
      <c r="M21" s="8"/>
      <c r="N21" s="8"/>
      <c r="O21" s="26">
        <v>0.17</v>
      </c>
      <c r="P21" s="8">
        <f t="shared" si="2"/>
        <v>0</v>
      </c>
      <c r="Q21" s="8">
        <v>98223.34263024342</v>
      </c>
    </row>
    <row r="22" spans="1:17" ht="12.75">
      <c r="A22" s="2">
        <v>16</v>
      </c>
      <c r="B22" s="2" t="s">
        <v>18</v>
      </c>
      <c r="C22" s="8"/>
      <c r="D22" s="8"/>
      <c r="E22" s="8"/>
      <c r="F22" s="8"/>
      <c r="G22" s="26">
        <v>0.024</v>
      </c>
      <c r="H22" s="8">
        <f t="shared" si="0"/>
        <v>0</v>
      </c>
      <c r="I22" s="8"/>
      <c r="J22" s="8"/>
      <c r="K22" s="26">
        <v>0.073</v>
      </c>
      <c r="L22" s="8">
        <f t="shared" si="1"/>
        <v>0</v>
      </c>
      <c r="M22" s="8"/>
      <c r="N22" s="8"/>
      <c r="O22" s="26">
        <v>0.17</v>
      </c>
      <c r="P22" s="8">
        <f t="shared" si="2"/>
        <v>0</v>
      </c>
      <c r="Q22" s="8">
        <v>46277.89810012113</v>
      </c>
    </row>
    <row r="23" spans="1:17" ht="12.75">
      <c r="A23" s="2">
        <v>17</v>
      </c>
      <c r="B23" s="2" t="s">
        <v>19</v>
      </c>
      <c r="C23" s="8"/>
      <c r="D23" s="8"/>
      <c r="E23" s="8"/>
      <c r="F23" s="8"/>
      <c r="G23" s="26">
        <v>0.024</v>
      </c>
      <c r="H23" s="8">
        <f t="shared" si="0"/>
        <v>0</v>
      </c>
      <c r="I23" s="8"/>
      <c r="J23" s="8"/>
      <c r="K23" s="26">
        <v>0.073</v>
      </c>
      <c r="L23" s="8">
        <f t="shared" si="1"/>
        <v>0</v>
      </c>
      <c r="M23" s="8"/>
      <c r="N23" s="8"/>
      <c r="O23" s="26">
        <v>0.17</v>
      </c>
      <c r="P23" s="8">
        <f t="shared" si="2"/>
        <v>0</v>
      </c>
      <c r="Q23" s="8">
        <v>1569670.0952503968</v>
      </c>
    </row>
    <row r="24" spans="1:17" ht="12.75">
      <c r="A24" s="2">
        <v>18</v>
      </c>
      <c r="B24" s="2" t="s">
        <v>20</v>
      </c>
      <c r="C24" s="8"/>
      <c r="D24" s="8"/>
      <c r="E24" s="8"/>
      <c r="F24" s="8"/>
      <c r="G24" s="26">
        <v>0.024</v>
      </c>
      <c r="H24" s="8">
        <f t="shared" si="0"/>
        <v>0</v>
      </c>
      <c r="I24" s="8"/>
      <c r="J24" s="8"/>
      <c r="K24" s="26">
        <v>0.073</v>
      </c>
      <c r="L24" s="8">
        <f t="shared" si="1"/>
        <v>0</v>
      </c>
      <c r="M24" s="8"/>
      <c r="N24" s="8"/>
      <c r="O24" s="26">
        <v>0.17</v>
      </c>
      <c r="P24" s="8">
        <f t="shared" si="2"/>
        <v>0</v>
      </c>
      <c r="Q24" s="8">
        <v>726616.7447299687</v>
      </c>
    </row>
    <row r="25" spans="1:17" ht="12.75">
      <c r="A25" s="2">
        <v>19</v>
      </c>
      <c r="B25" s="2" t="s">
        <v>21</v>
      </c>
      <c r="C25" s="8"/>
      <c r="D25" s="8"/>
      <c r="E25" s="8"/>
      <c r="F25" s="8"/>
      <c r="G25" s="26">
        <v>0.024</v>
      </c>
      <c r="H25" s="8">
        <f t="shared" si="0"/>
        <v>0</v>
      </c>
      <c r="I25" s="8"/>
      <c r="J25" s="8"/>
      <c r="K25" s="26">
        <v>0.073</v>
      </c>
      <c r="L25" s="8">
        <f t="shared" si="1"/>
        <v>0</v>
      </c>
      <c r="M25" s="8"/>
      <c r="N25" s="8"/>
      <c r="O25" s="26">
        <v>0.17</v>
      </c>
      <c r="P25" s="8">
        <f t="shared" si="2"/>
        <v>0</v>
      </c>
      <c r="Q25" s="8">
        <v>1981559.3255424777</v>
      </c>
    </row>
    <row r="26" spans="1:17" ht="12.75">
      <c r="A26" s="2">
        <v>20</v>
      </c>
      <c r="B26" s="2" t="s">
        <v>22</v>
      </c>
      <c r="C26" s="8"/>
      <c r="D26" s="8"/>
      <c r="E26" s="8"/>
      <c r="F26" s="8"/>
      <c r="G26" s="26">
        <v>0.024</v>
      </c>
      <c r="H26" s="8">
        <f t="shared" si="0"/>
        <v>0</v>
      </c>
      <c r="I26" s="8"/>
      <c r="J26" s="8"/>
      <c r="K26" s="26">
        <v>0.073</v>
      </c>
      <c r="L26" s="8">
        <f t="shared" si="1"/>
        <v>0</v>
      </c>
      <c r="M26" s="8"/>
      <c r="N26" s="8"/>
      <c r="O26" s="26">
        <v>0.17</v>
      </c>
      <c r="P26" s="8">
        <f t="shared" si="2"/>
        <v>0</v>
      </c>
      <c r="Q26" s="8">
        <v>579446.5251831991</v>
      </c>
    </row>
    <row r="27" spans="1:17" ht="12.75">
      <c r="A27" s="2">
        <v>21</v>
      </c>
      <c r="B27" s="2" t="s">
        <v>23</v>
      </c>
      <c r="C27" s="8"/>
      <c r="D27" s="8"/>
      <c r="E27" s="8"/>
      <c r="F27" s="8"/>
      <c r="G27" s="26">
        <v>0.024</v>
      </c>
      <c r="H27" s="8">
        <f t="shared" si="0"/>
        <v>0</v>
      </c>
      <c r="I27" s="8"/>
      <c r="J27" s="8"/>
      <c r="K27" s="26">
        <v>0.073</v>
      </c>
      <c r="L27" s="8">
        <f t="shared" si="1"/>
        <v>0</v>
      </c>
      <c r="M27" s="8"/>
      <c r="N27" s="8"/>
      <c r="O27" s="26">
        <v>0.17</v>
      </c>
      <c r="P27" s="8">
        <f t="shared" si="2"/>
        <v>0</v>
      </c>
      <c r="Q27" s="8">
        <v>2318062.4139009425</v>
      </c>
    </row>
    <row r="28" spans="1:17" ht="12.75">
      <c r="A28" s="2">
        <v>22</v>
      </c>
      <c r="B28" s="2" t="s">
        <v>24</v>
      </c>
      <c r="C28" s="8"/>
      <c r="D28" s="8"/>
      <c r="E28" s="8"/>
      <c r="F28" s="8"/>
      <c r="G28" s="26">
        <v>0.024</v>
      </c>
      <c r="H28" s="8">
        <f t="shared" si="0"/>
        <v>0</v>
      </c>
      <c r="I28" s="8"/>
      <c r="J28" s="8"/>
      <c r="K28" s="26">
        <v>0.073</v>
      </c>
      <c r="L28" s="8">
        <f t="shared" si="1"/>
        <v>0</v>
      </c>
      <c r="M28" s="8"/>
      <c r="N28" s="8"/>
      <c r="O28" s="26">
        <v>0.17</v>
      </c>
      <c r="P28" s="8">
        <f t="shared" si="2"/>
        <v>0</v>
      </c>
      <c r="Q28" s="8">
        <v>3278180.795156152</v>
      </c>
    </row>
    <row r="29" spans="1:17" ht="12.75">
      <c r="A29" s="2">
        <v>23</v>
      </c>
      <c r="B29" s="2" t="s">
        <v>25</v>
      </c>
      <c r="C29" s="8"/>
      <c r="D29" s="8"/>
      <c r="E29" s="8"/>
      <c r="F29" s="8"/>
      <c r="G29" s="26">
        <v>0.024</v>
      </c>
      <c r="H29" s="8">
        <f t="shared" si="0"/>
        <v>0</v>
      </c>
      <c r="I29" s="8"/>
      <c r="J29" s="8"/>
      <c r="K29" s="26">
        <v>0.073</v>
      </c>
      <c r="L29" s="8">
        <f t="shared" si="1"/>
        <v>0</v>
      </c>
      <c r="M29" s="8"/>
      <c r="N29" s="8"/>
      <c r="O29" s="26">
        <v>0.17</v>
      </c>
      <c r="P29" s="8">
        <f t="shared" si="2"/>
        <v>0</v>
      </c>
      <c r="Q29" s="8">
        <v>423278.0604962344</v>
      </c>
    </row>
    <row r="30" spans="1:17" ht="12.75">
      <c r="A30" s="2">
        <v>24</v>
      </c>
      <c r="B30" s="2" t="s">
        <v>26</v>
      </c>
      <c r="C30" s="8"/>
      <c r="D30" s="8"/>
      <c r="E30" s="8"/>
      <c r="F30" s="8"/>
      <c r="G30" s="26">
        <v>0.024</v>
      </c>
      <c r="H30" s="8">
        <f t="shared" si="0"/>
        <v>0</v>
      </c>
      <c r="I30" s="8"/>
      <c r="J30" s="8"/>
      <c r="K30" s="26">
        <v>0.073</v>
      </c>
      <c r="L30" s="8">
        <f t="shared" si="1"/>
        <v>0</v>
      </c>
      <c r="M30" s="8"/>
      <c r="N30" s="8"/>
      <c r="O30" s="26">
        <v>0.17</v>
      </c>
      <c r="P30" s="8">
        <f t="shared" si="2"/>
        <v>0</v>
      </c>
      <c r="Q30" s="8">
        <v>1250876.2569792862</v>
      </c>
    </row>
    <row r="31" spans="1:17" ht="12.75">
      <c r="A31" s="2">
        <v>25</v>
      </c>
      <c r="B31" s="2" t="s">
        <v>27</v>
      </c>
      <c r="C31" s="8"/>
      <c r="D31" s="8"/>
      <c r="E31" s="8"/>
      <c r="F31" s="8"/>
      <c r="G31" s="26">
        <v>0.024</v>
      </c>
      <c r="H31" s="8">
        <f t="shared" si="0"/>
        <v>0</v>
      </c>
      <c r="I31" s="8"/>
      <c r="J31" s="8"/>
      <c r="K31" s="26">
        <v>0.073</v>
      </c>
      <c r="L31" s="8">
        <f t="shared" si="1"/>
        <v>0</v>
      </c>
      <c r="M31" s="8"/>
      <c r="N31" s="8"/>
      <c r="O31" s="26">
        <v>0.17</v>
      </c>
      <c r="P31" s="8">
        <f t="shared" si="2"/>
        <v>0</v>
      </c>
      <c r="Q31" s="8">
        <v>6314343.1965077985</v>
      </c>
    </row>
    <row r="32" spans="1:17" ht="12.75">
      <c r="A32" s="2">
        <v>26</v>
      </c>
      <c r="B32" s="2" t="s">
        <v>28</v>
      </c>
      <c r="C32" s="8"/>
      <c r="D32" s="8"/>
      <c r="E32" s="8"/>
      <c r="F32" s="8"/>
      <c r="G32" s="26">
        <v>0.024</v>
      </c>
      <c r="H32" s="8">
        <f t="shared" si="0"/>
        <v>0</v>
      </c>
      <c r="I32" s="8"/>
      <c r="J32" s="8"/>
      <c r="K32" s="26">
        <v>0.073</v>
      </c>
      <c r="L32" s="8">
        <f t="shared" si="1"/>
        <v>0</v>
      </c>
      <c r="M32" s="8"/>
      <c r="N32" s="8"/>
      <c r="O32" s="26">
        <v>0.17</v>
      </c>
      <c r="P32" s="8">
        <f t="shared" si="2"/>
        <v>0</v>
      </c>
      <c r="Q32" s="8">
        <v>216868.19398311756</v>
      </c>
    </row>
    <row r="33" spans="1:1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/>
      <c r="H33" s="10">
        <f>SUM(H7:H32)</f>
        <v>0</v>
      </c>
      <c r="I33" s="10">
        <f>SUM(I7:I32)</f>
        <v>0</v>
      </c>
      <c r="J33" s="10">
        <f>SUM(J7:J32)</f>
        <v>0</v>
      </c>
      <c r="K33" s="10"/>
      <c r="L33" s="10">
        <f>SUM(L7:L32)</f>
        <v>0</v>
      </c>
      <c r="M33" s="10">
        <f>SUM(M7:M32)</f>
        <v>0</v>
      </c>
      <c r="N33" s="10">
        <f>SUM(N7:N32)</f>
        <v>0</v>
      </c>
      <c r="O33" s="10"/>
      <c r="P33" s="10">
        <f>SUM(P7:P32)</f>
        <v>0</v>
      </c>
      <c r="Q33" s="10">
        <f>SUM(Q7:Q32)</f>
        <v>43575599.65051411</v>
      </c>
      <c r="S33"/>
    </row>
    <row r="35" ht="12.75">
      <c r="C35" s="32">
        <f>C33/$Q33</f>
        <v>0</v>
      </c>
    </row>
  </sheetData>
  <mergeCells count="7">
    <mergeCell ref="Q3:Q4"/>
    <mergeCell ref="D3:D4"/>
    <mergeCell ref="C3:C4"/>
    <mergeCell ref="B3:B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geOrder="overThenDown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D1">
      <selection activeCell="B5" sqref="B5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3" width="17.421875" style="0" customWidth="1"/>
    <col min="4" max="4" width="17.140625" style="0" customWidth="1"/>
    <col min="5" max="5" width="18.28125" style="0" customWidth="1"/>
    <col min="6" max="6" width="21.57421875" style="0" customWidth="1"/>
    <col min="7" max="7" width="21.28125" style="0" customWidth="1"/>
    <col min="8" max="8" width="14.00390625" style="0" customWidth="1"/>
    <col min="9" max="9" width="22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</row>
    <row r="3" spans="1:9" ht="12.75">
      <c r="A3" s="2"/>
      <c r="B3" s="3" t="s">
        <v>34</v>
      </c>
      <c r="C3" s="5"/>
      <c r="D3" s="4"/>
      <c r="E3" s="5" t="s">
        <v>77</v>
      </c>
      <c r="F3" s="2"/>
      <c r="G3" s="2"/>
      <c r="H3" s="22" t="s">
        <v>81</v>
      </c>
      <c r="I3" s="22" t="s">
        <v>82</v>
      </c>
    </row>
    <row r="4" spans="1:9" ht="47.25" customHeight="1">
      <c r="A4" s="2"/>
      <c r="B4" s="27" t="s">
        <v>111</v>
      </c>
      <c r="C4" s="19" t="s">
        <v>74</v>
      </c>
      <c r="D4" s="20" t="s">
        <v>75</v>
      </c>
      <c r="E4" s="21" t="s">
        <v>76</v>
      </c>
      <c r="F4" s="6" t="s">
        <v>79</v>
      </c>
      <c r="G4" s="6" t="s">
        <v>96</v>
      </c>
      <c r="H4" s="6" t="s">
        <v>101</v>
      </c>
      <c r="I4" s="6" t="s">
        <v>71</v>
      </c>
    </row>
    <row r="5" spans="1:9" ht="91.5" customHeight="1">
      <c r="A5" s="2"/>
      <c r="B5" s="3" t="s">
        <v>0</v>
      </c>
      <c r="C5" s="7" t="s">
        <v>63</v>
      </c>
      <c r="D5" s="7" t="s">
        <v>73</v>
      </c>
      <c r="E5" s="7"/>
      <c r="F5" s="7" t="s">
        <v>78</v>
      </c>
      <c r="G5" s="23" t="s">
        <v>80</v>
      </c>
      <c r="H5" s="2"/>
      <c r="I5" s="2"/>
    </row>
    <row r="6" spans="1:9" ht="15.75" customHeight="1">
      <c r="A6" s="2"/>
      <c r="B6" s="3" t="s">
        <v>1</v>
      </c>
      <c r="C6" s="2" t="s">
        <v>51</v>
      </c>
      <c r="D6" s="2"/>
      <c r="E6" s="2" t="s">
        <v>2</v>
      </c>
      <c r="F6" s="2" t="s">
        <v>2</v>
      </c>
      <c r="G6" s="2" t="s">
        <v>2</v>
      </c>
      <c r="H6" s="2"/>
      <c r="I6" s="2" t="s">
        <v>2</v>
      </c>
    </row>
    <row r="7" spans="1:9" ht="12.75">
      <c r="A7" s="2">
        <v>1</v>
      </c>
      <c r="B7" s="2" t="s">
        <v>3</v>
      </c>
      <c r="C7" s="8"/>
      <c r="D7" s="8"/>
      <c r="E7" s="8">
        <f>D7-C7</f>
        <v>0</v>
      </c>
      <c r="F7" s="8"/>
      <c r="G7" s="8"/>
      <c r="H7" s="24" t="e">
        <f>G7/F7</f>
        <v>#DIV/0!</v>
      </c>
      <c r="I7" s="8" t="e">
        <f>E7*H7</f>
        <v>#DIV/0!</v>
      </c>
    </row>
    <row r="8" spans="1:9" ht="12.75">
      <c r="A8" s="2">
        <v>2</v>
      </c>
      <c r="B8" s="2" t="s">
        <v>4</v>
      </c>
      <c r="C8" s="8"/>
      <c r="D8" s="8"/>
      <c r="E8" s="8">
        <f aca="true" t="shared" si="0" ref="E8:E32">D8-C8</f>
        <v>0</v>
      </c>
      <c r="F8" s="8"/>
      <c r="G8" s="8"/>
      <c r="H8" s="24" t="e">
        <f aca="true" t="shared" si="1" ref="H8:H33">G8/F8</f>
        <v>#DIV/0!</v>
      </c>
      <c r="I8" s="8" t="e">
        <f aca="true" t="shared" si="2" ref="I8:I32">E8*H8</f>
        <v>#DIV/0!</v>
      </c>
    </row>
    <row r="9" spans="1:9" ht="12.75">
      <c r="A9" s="2">
        <v>3</v>
      </c>
      <c r="B9" s="2" t="s">
        <v>5</v>
      </c>
      <c r="C9" s="8"/>
      <c r="D9" s="8"/>
      <c r="E9" s="8">
        <f t="shared" si="0"/>
        <v>0</v>
      </c>
      <c r="F9" s="8"/>
      <c r="G9" s="8"/>
      <c r="H9" s="24" t="e">
        <f t="shared" si="1"/>
        <v>#DIV/0!</v>
      </c>
      <c r="I9" s="8" t="e">
        <f t="shared" si="2"/>
        <v>#DIV/0!</v>
      </c>
    </row>
    <row r="10" spans="1:9" ht="12.75">
      <c r="A10" s="2">
        <v>4</v>
      </c>
      <c r="B10" s="2" t="s">
        <v>6</v>
      </c>
      <c r="C10" s="8"/>
      <c r="D10" s="8"/>
      <c r="E10" s="8">
        <f t="shared" si="0"/>
        <v>0</v>
      </c>
      <c r="F10" s="8"/>
      <c r="G10" s="8"/>
      <c r="H10" s="24" t="e">
        <f t="shared" si="1"/>
        <v>#DIV/0!</v>
      </c>
      <c r="I10" s="8" t="e">
        <f t="shared" si="2"/>
        <v>#DIV/0!</v>
      </c>
    </row>
    <row r="11" spans="1:9" ht="12.75">
      <c r="A11" s="2">
        <v>5</v>
      </c>
      <c r="B11" s="2" t="s">
        <v>7</v>
      </c>
      <c r="C11" s="8"/>
      <c r="D11" s="8"/>
      <c r="E11" s="8">
        <f t="shared" si="0"/>
        <v>0</v>
      </c>
      <c r="F11" s="8"/>
      <c r="G11" s="8"/>
      <c r="H11" s="24" t="e">
        <f t="shared" si="1"/>
        <v>#DIV/0!</v>
      </c>
      <c r="I11" s="8" t="e">
        <f t="shared" si="2"/>
        <v>#DIV/0!</v>
      </c>
    </row>
    <row r="12" spans="1:9" ht="12.75">
      <c r="A12" s="2">
        <v>6</v>
      </c>
      <c r="B12" s="2" t="s">
        <v>8</v>
      </c>
      <c r="C12" s="8"/>
      <c r="D12" s="8"/>
      <c r="E12" s="8">
        <f t="shared" si="0"/>
        <v>0</v>
      </c>
      <c r="F12" s="8"/>
      <c r="G12" s="8"/>
      <c r="H12" s="24" t="e">
        <f t="shared" si="1"/>
        <v>#DIV/0!</v>
      </c>
      <c r="I12" s="8" t="e">
        <f t="shared" si="2"/>
        <v>#DIV/0!</v>
      </c>
    </row>
    <row r="13" spans="1:9" ht="12.75">
      <c r="A13" s="2">
        <v>7</v>
      </c>
      <c r="B13" s="2" t="s">
        <v>9</v>
      </c>
      <c r="C13" s="8"/>
      <c r="D13" s="8"/>
      <c r="E13" s="8">
        <f t="shared" si="0"/>
        <v>0</v>
      </c>
      <c r="F13" s="8"/>
      <c r="G13" s="8"/>
      <c r="H13" s="24" t="e">
        <f t="shared" si="1"/>
        <v>#DIV/0!</v>
      </c>
      <c r="I13" s="8" t="e">
        <f t="shared" si="2"/>
        <v>#DIV/0!</v>
      </c>
    </row>
    <row r="14" spans="1:9" ht="12.75">
      <c r="A14" s="2">
        <v>8</v>
      </c>
      <c r="B14" s="2" t="s">
        <v>10</v>
      </c>
      <c r="C14" s="8"/>
      <c r="D14" s="8"/>
      <c r="E14" s="8">
        <f t="shared" si="0"/>
        <v>0</v>
      </c>
      <c r="F14" s="8"/>
      <c r="G14" s="8"/>
      <c r="H14" s="24" t="e">
        <f t="shared" si="1"/>
        <v>#DIV/0!</v>
      </c>
      <c r="I14" s="8" t="e">
        <f t="shared" si="2"/>
        <v>#DIV/0!</v>
      </c>
    </row>
    <row r="15" spans="1:9" ht="12.75">
      <c r="A15" s="2">
        <v>9</v>
      </c>
      <c r="B15" s="2" t="s">
        <v>11</v>
      </c>
      <c r="C15" s="8"/>
      <c r="D15" s="8"/>
      <c r="E15" s="8">
        <f t="shared" si="0"/>
        <v>0</v>
      </c>
      <c r="F15" s="8"/>
      <c r="G15" s="8"/>
      <c r="H15" s="24" t="e">
        <f t="shared" si="1"/>
        <v>#DIV/0!</v>
      </c>
      <c r="I15" s="8" t="e">
        <f t="shared" si="2"/>
        <v>#DIV/0!</v>
      </c>
    </row>
    <row r="16" spans="1:9" ht="12.75">
      <c r="A16" s="2">
        <v>10</v>
      </c>
      <c r="B16" s="2" t="s">
        <v>12</v>
      </c>
      <c r="C16" s="8"/>
      <c r="D16" s="8"/>
      <c r="E16" s="8">
        <f t="shared" si="0"/>
        <v>0</v>
      </c>
      <c r="F16" s="8"/>
      <c r="G16" s="8"/>
      <c r="H16" s="24" t="e">
        <f t="shared" si="1"/>
        <v>#DIV/0!</v>
      </c>
      <c r="I16" s="8" t="e">
        <f t="shared" si="2"/>
        <v>#DIV/0!</v>
      </c>
    </row>
    <row r="17" spans="1:9" ht="12.75">
      <c r="A17" s="2">
        <v>11</v>
      </c>
      <c r="B17" s="2" t="s">
        <v>13</v>
      </c>
      <c r="C17" s="8"/>
      <c r="D17" s="8"/>
      <c r="E17" s="8">
        <f t="shared" si="0"/>
        <v>0</v>
      </c>
      <c r="F17" s="8"/>
      <c r="G17" s="8"/>
      <c r="H17" s="24" t="e">
        <f t="shared" si="1"/>
        <v>#DIV/0!</v>
      </c>
      <c r="I17" s="8" t="e">
        <f t="shared" si="2"/>
        <v>#DIV/0!</v>
      </c>
    </row>
    <row r="18" spans="1:9" ht="12.75">
      <c r="A18" s="2">
        <v>12</v>
      </c>
      <c r="B18" s="2" t="s">
        <v>14</v>
      </c>
      <c r="C18" s="8"/>
      <c r="D18" s="8"/>
      <c r="E18" s="8">
        <f t="shared" si="0"/>
        <v>0</v>
      </c>
      <c r="F18" s="8"/>
      <c r="G18" s="8"/>
      <c r="H18" s="24" t="e">
        <f t="shared" si="1"/>
        <v>#DIV/0!</v>
      </c>
      <c r="I18" s="8" t="e">
        <f t="shared" si="2"/>
        <v>#DIV/0!</v>
      </c>
    </row>
    <row r="19" spans="1:9" ht="12.75">
      <c r="A19" s="2">
        <v>13</v>
      </c>
      <c r="B19" s="2" t="s">
        <v>15</v>
      </c>
      <c r="C19" s="8"/>
      <c r="D19" s="8"/>
      <c r="E19" s="8">
        <f t="shared" si="0"/>
        <v>0</v>
      </c>
      <c r="F19" s="8"/>
      <c r="G19" s="8"/>
      <c r="H19" s="24" t="e">
        <f t="shared" si="1"/>
        <v>#DIV/0!</v>
      </c>
      <c r="I19" s="8" t="e">
        <f t="shared" si="2"/>
        <v>#DIV/0!</v>
      </c>
    </row>
    <row r="20" spans="1:9" ht="12.75">
      <c r="A20" s="2">
        <v>14</v>
      </c>
      <c r="B20" s="2" t="s">
        <v>16</v>
      </c>
      <c r="C20" s="8"/>
      <c r="D20" s="8"/>
      <c r="E20" s="8">
        <f t="shared" si="0"/>
        <v>0</v>
      </c>
      <c r="F20" s="8"/>
      <c r="G20" s="8"/>
      <c r="H20" s="24" t="e">
        <f t="shared" si="1"/>
        <v>#DIV/0!</v>
      </c>
      <c r="I20" s="8" t="e">
        <f t="shared" si="2"/>
        <v>#DIV/0!</v>
      </c>
    </row>
    <row r="21" spans="1:9" ht="12.75">
      <c r="A21" s="2">
        <v>15</v>
      </c>
      <c r="B21" s="2" t="s">
        <v>17</v>
      </c>
      <c r="C21" s="8"/>
      <c r="D21" s="8"/>
      <c r="E21" s="8">
        <f t="shared" si="0"/>
        <v>0</v>
      </c>
      <c r="F21" s="8"/>
      <c r="G21" s="8"/>
      <c r="H21" s="24" t="e">
        <f t="shared" si="1"/>
        <v>#DIV/0!</v>
      </c>
      <c r="I21" s="8" t="e">
        <f t="shared" si="2"/>
        <v>#DIV/0!</v>
      </c>
    </row>
    <row r="22" spans="1:9" ht="12.75">
      <c r="A22" s="2">
        <v>16</v>
      </c>
      <c r="B22" s="2" t="s">
        <v>18</v>
      </c>
      <c r="C22" s="8"/>
      <c r="D22" s="8"/>
      <c r="E22" s="8">
        <f t="shared" si="0"/>
        <v>0</v>
      </c>
      <c r="F22" s="8"/>
      <c r="G22" s="8"/>
      <c r="H22" s="24" t="e">
        <f t="shared" si="1"/>
        <v>#DIV/0!</v>
      </c>
      <c r="I22" s="8" t="e">
        <f t="shared" si="2"/>
        <v>#DIV/0!</v>
      </c>
    </row>
    <row r="23" spans="1:9" ht="12.75">
      <c r="A23" s="2">
        <v>17</v>
      </c>
      <c r="B23" s="2" t="s">
        <v>19</v>
      </c>
      <c r="C23" s="8"/>
      <c r="D23" s="8"/>
      <c r="E23" s="8">
        <f t="shared" si="0"/>
        <v>0</v>
      </c>
      <c r="F23" s="8"/>
      <c r="G23" s="8"/>
      <c r="H23" s="24" t="e">
        <f t="shared" si="1"/>
        <v>#DIV/0!</v>
      </c>
      <c r="I23" s="8" t="e">
        <f t="shared" si="2"/>
        <v>#DIV/0!</v>
      </c>
    </row>
    <row r="24" spans="1:9" ht="12.75">
      <c r="A24" s="2">
        <v>18</v>
      </c>
      <c r="B24" s="2" t="s">
        <v>20</v>
      </c>
      <c r="C24" s="8"/>
      <c r="D24" s="8"/>
      <c r="E24" s="8">
        <f t="shared" si="0"/>
        <v>0</v>
      </c>
      <c r="F24" s="8"/>
      <c r="G24" s="8"/>
      <c r="H24" s="24" t="e">
        <f t="shared" si="1"/>
        <v>#DIV/0!</v>
      </c>
      <c r="I24" s="8" t="e">
        <f t="shared" si="2"/>
        <v>#DIV/0!</v>
      </c>
    </row>
    <row r="25" spans="1:9" ht="12.75">
      <c r="A25" s="2">
        <v>19</v>
      </c>
      <c r="B25" s="2" t="s">
        <v>21</v>
      </c>
      <c r="C25" s="8"/>
      <c r="D25" s="8"/>
      <c r="E25" s="8">
        <f t="shared" si="0"/>
        <v>0</v>
      </c>
      <c r="F25" s="8"/>
      <c r="G25" s="8"/>
      <c r="H25" s="24" t="e">
        <f t="shared" si="1"/>
        <v>#DIV/0!</v>
      </c>
      <c r="I25" s="8" t="e">
        <f t="shared" si="2"/>
        <v>#DIV/0!</v>
      </c>
    </row>
    <row r="26" spans="1:9" ht="12.75">
      <c r="A26" s="2">
        <v>20</v>
      </c>
      <c r="B26" s="2" t="s">
        <v>22</v>
      </c>
      <c r="C26" s="8"/>
      <c r="D26" s="8"/>
      <c r="E26" s="8">
        <f t="shared" si="0"/>
        <v>0</v>
      </c>
      <c r="F26" s="8"/>
      <c r="G26" s="8"/>
      <c r="H26" s="24" t="e">
        <f t="shared" si="1"/>
        <v>#DIV/0!</v>
      </c>
      <c r="I26" s="8" t="e">
        <f t="shared" si="2"/>
        <v>#DIV/0!</v>
      </c>
    </row>
    <row r="27" spans="1:9" ht="12.75">
      <c r="A27" s="2">
        <v>21</v>
      </c>
      <c r="B27" s="2" t="s">
        <v>23</v>
      </c>
      <c r="C27" s="8"/>
      <c r="D27" s="8"/>
      <c r="E27" s="8">
        <f t="shared" si="0"/>
        <v>0</v>
      </c>
      <c r="F27" s="8"/>
      <c r="G27" s="8"/>
      <c r="H27" s="24" t="e">
        <f t="shared" si="1"/>
        <v>#DIV/0!</v>
      </c>
      <c r="I27" s="8" t="e">
        <f t="shared" si="2"/>
        <v>#DIV/0!</v>
      </c>
    </row>
    <row r="28" spans="1:9" ht="12.75">
      <c r="A28" s="2">
        <v>22</v>
      </c>
      <c r="B28" s="2" t="s">
        <v>24</v>
      </c>
      <c r="C28" s="8"/>
      <c r="D28" s="8"/>
      <c r="E28" s="8">
        <f t="shared" si="0"/>
        <v>0</v>
      </c>
      <c r="F28" s="8"/>
      <c r="G28" s="8"/>
      <c r="H28" s="24" t="e">
        <f t="shared" si="1"/>
        <v>#DIV/0!</v>
      </c>
      <c r="I28" s="8" t="e">
        <f t="shared" si="2"/>
        <v>#DIV/0!</v>
      </c>
    </row>
    <row r="29" spans="1:9" ht="12.75">
      <c r="A29" s="2">
        <v>23</v>
      </c>
      <c r="B29" s="2" t="s">
        <v>25</v>
      </c>
      <c r="C29" s="8"/>
      <c r="D29" s="8"/>
      <c r="E29" s="8">
        <f t="shared" si="0"/>
        <v>0</v>
      </c>
      <c r="F29" s="8"/>
      <c r="G29" s="8"/>
      <c r="H29" s="24" t="e">
        <f t="shared" si="1"/>
        <v>#DIV/0!</v>
      </c>
      <c r="I29" s="8" t="e">
        <f t="shared" si="2"/>
        <v>#DIV/0!</v>
      </c>
    </row>
    <row r="30" spans="1:9" ht="12.75">
      <c r="A30" s="2">
        <v>24</v>
      </c>
      <c r="B30" s="2" t="s">
        <v>26</v>
      </c>
      <c r="C30" s="8"/>
      <c r="D30" s="8"/>
      <c r="E30" s="8">
        <f t="shared" si="0"/>
        <v>0</v>
      </c>
      <c r="F30" s="8"/>
      <c r="G30" s="8"/>
      <c r="H30" s="24" t="e">
        <f t="shared" si="1"/>
        <v>#DIV/0!</v>
      </c>
      <c r="I30" s="8" t="e">
        <f t="shared" si="2"/>
        <v>#DIV/0!</v>
      </c>
    </row>
    <row r="31" spans="1:9" ht="12.75">
      <c r="A31" s="2">
        <v>25</v>
      </c>
      <c r="B31" s="2" t="s">
        <v>27</v>
      </c>
      <c r="C31" s="8"/>
      <c r="D31" s="8"/>
      <c r="E31" s="8">
        <f t="shared" si="0"/>
        <v>0</v>
      </c>
      <c r="F31" s="8"/>
      <c r="G31" s="8"/>
      <c r="H31" s="24" t="e">
        <f t="shared" si="1"/>
        <v>#DIV/0!</v>
      </c>
      <c r="I31" s="8" t="e">
        <f t="shared" si="2"/>
        <v>#DIV/0!</v>
      </c>
    </row>
    <row r="32" spans="1:9" ht="12.75">
      <c r="A32" s="2">
        <v>26</v>
      </c>
      <c r="B32" s="2" t="s">
        <v>28</v>
      </c>
      <c r="C32" s="8"/>
      <c r="D32" s="8"/>
      <c r="E32" s="8">
        <f t="shared" si="0"/>
        <v>0</v>
      </c>
      <c r="F32" s="8"/>
      <c r="G32" s="8"/>
      <c r="H32" s="24" t="e">
        <f t="shared" si="1"/>
        <v>#DIV/0!</v>
      </c>
      <c r="I32" s="8" t="e">
        <f t="shared" si="2"/>
        <v>#DIV/0!</v>
      </c>
    </row>
    <row r="33" spans="1: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>
        <f>SUM(G7:G32)</f>
        <v>0</v>
      </c>
      <c r="H33" s="25" t="e">
        <f t="shared" si="1"/>
        <v>#DIV/0!</v>
      </c>
      <c r="I33" s="10" t="e">
        <f>SUM(I7:I32)</f>
        <v>#DIV/0!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</cols>
  <sheetData>
    <row r="2" spans="1:8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</row>
    <row r="3" spans="1:8" ht="12.75">
      <c r="A3" s="2"/>
      <c r="B3" s="3" t="s">
        <v>34</v>
      </c>
      <c r="C3" s="4"/>
      <c r="D3" s="4"/>
      <c r="E3" s="4"/>
      <c r="F3" s="4"/>
      <c r="G3" s="4"/>
      <c r="H3" s="4"/>
    </row>
    <row r="4" spans="1:8" ht="63.75">
      <c r="A4" s="2"/>
      <c r="B4" s="11" t="s">
        <v>110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104</v>
      </c>
    </row>
    <row r="5" spans="1:8" ht="12.75">
      <c r="A5" s="2"/>
      <c r="B5" s="3" t="s">
        <v>0</v>
      </c>
      <c r="C5" s="7"/>
      <c r="D5" s="7"/>
      <c r="E5" s="7"/>
      <c r="F5" s="7"/>
      <c r="G5" s="7"/>
      <c r="H5" s="7"/>
    </row>
    <row r="6" spans="1:8" ht="12.75">
      <c r="A6" s="2"/>
      <c r="B6" s="3" t="s">
        <v>1</v>
      </c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</row>
    <row r="7" spans="1:10" ht="12.75">
      <c r="A7" s="2">
        <v>1</v>
      </c>
      <c r="B7" s="2" t="s">
        <v>3</v>
      </c>
      <c r="C7" s="8">
        <f>Natürliche_Personen!J7</f>
        <v>28747637</v>
      </c>
      <c r="D7" s="8">
        <f>Quellenbesteuerte_Einkommen!C7</f>
        <v>872523.5947230028</v>
      </c>
      <c r="E7" s="8">
        <f>Vermögen_natürliche_Personen!E7</f>
        <v>3799638.0348580503</v>
      </c>
      <c r="F7" s="8">
        <f>'Juristische Personen'!Q7</f>
        <v>9937599.15023692</v>
      </c>
      <c r="G7" s="8"/>
      <c r="H7" s="8">
        <f>SUM(C7:G7)</f>
        <v>43357397.77981797</v>
      </c>
      <c r="J7" s="13"/>
    </row>
    <row r="8" spans="1:10" ht="12.75">
      <c r="A8" s="2">
        <v>2</v>
      </c>
      <c r="B8" s="2" t="s">
        <v>4</v>
      </c>
      <c r="C8" s="8">
        <f>Natürliche_Personen!J8</f>
        <v>13577831.6</v>
      </c>
      <c r="D8" s="8">
        <f>Quellenbesteuerte_Einkommen!C8</f>
        <v>427056.477189406</v>
      </c>
      <c r="E8" s="8">
        <f>Vermögen_natürliche_Personen!E8</f>
        <v>1329530.327441051</v>
      </c>
      <c r="F8" s="8">
        <f>'Juristische Personen'!Q8</f>
        <v>3860908.7180666593</v>
      </c>
      <c r="G8" s="8"/>
      <c r="H8" s="8">
        <f aca="true" t="shared" si="0" ref="H8:H32">SUM(C8:G8)</f>
        <v>19195327.12269712</v>
      </c>
      <c r="J8" s="13"/>
    </row>
    <row r="9" spans="1:10" ht="12.75">
      <c r="A9" s="2">
        <v>3</v>
      </c>
      <c r="B9" s="2" t="s">
        <v>5</v>
      </c>
      <c r="C9" s="8">
        <f>Natürliche_Personen!J9</f>
        <v>4963058.700000001</v>
      </c>
      <c r="D9" s="8">
        <f>Quellenbesteuerte_Einkommen!C9</f>
        <v>219047.61949183804</v>
      </c>
      <c r="E9" s="8">
        <f>Vermögen_natürliche_Personen!E9</f>
        <v>467820.47637191985</v>
      </c>
      <c r="F9" s="8">
        <f>'Juristische Personen'!Q9</f>
        <v>1226747.302451093</v>
      </c>
      <c r="G9" s="8"/>
      <c r="H9" s="8">
        <f t="shared" si="0"/>
        <v>6876674.0983148515</v>
      </c>
      <c r="J9" s="13"/>
    </row>
    <row r="10" spans="1:10" ht="12.75">
      <c r="A10" s="2">
        <v>4</v>
      </c>
      <c r="B10" s="2" t="s">
        <v>6</v>
      </c>
      <c r="C10" s="8">
        <f>Natürliche_Personen!J10</f>
        <v>399189</v>
      </c>
      <c r="D10" s="8">
        <f>Quellenbesteuerte_Einkommen!C10</f>
        <v>15394.544403679583</v>
      </c>
      <c r="E10" s="8">
        <f>Vermögen_natürliche_Personen!E10</f>
        <v>40535.876609568644</v>
      </c>
      <c r="F10" s="8">
        <f>'Juristische Personen'!Q10</f>
        <v>123928.69557735686</v>
      </c>
      <c r="G10" s="8"/>
      <c r="H10" s="8">
        <f t="shared" si="0"/>
        <v>579048.1165906051</v>
      </c>
      <c r="J10" s="13"/>
    </row>
    <row r="11" spans="1:10" ht="12.75">
      <c r="A11" s="2">
        <v>5</v>
      </c>
      <c r="B11" s="2" t="s">
        <v>7</v>
      </c>
      <c r="C11" s="8">
        <f>Natürliche_Personen!J11</f>
        <v>3213569.8</v>
      </c>
      <c r="D11" s="8">
        <f>Quellenbesteuerte_Einkommen!C11</f>
        <v>40878.154975945356</v>
      </c>
      <c r="E11" s="8">
        <f>Vermögen_natürliche_Personen!E11</f>
        <v>371007.1318536163</v>
      </c>
      <c r="F11" s="8">
        <f>'Juristische Personen'!Q11</f>
        <v>760212.7857249096</v>
      </c>
      <c r="G11" s="8"/>
      <c r="H11" s="8">
        <f t="shared" si="0"/>
        <v>4385667.872554471</v>
      </c>
      <c r="J11" s="13"/>
    </row>
    <row r="12" spans="1:10" ht="12.75">
      <c r="A12" s="2">
        <v>6</v>
      </c>
      <c r="B12" s="2" t="s">
        <v>8</v>
      </c>
      <c r="C12" s="8">
        <f>Natürliche_Personen!J12</f>
        <v>456029.00000000006</v>
      </c>
      <c r="D12" s="8">
        <f>Quellenbesteuerte_Einkommen!C12</f>
        <v>18755.241296985594</v>
      </c>
      <c r="E12" s="8">
        <f>Vermögen_natürliche_Personen!E12</f>
        <v>44785.664009948116</v>
      </c>
      <c r="F12" s="8">
        <f>'Juristische Personen'!Q12</f>
        <v>50230.60739713064</v>
      </c>
      <c r="G12" s="8"/>
      <c r="H12" s="8">
        <f t="shared" si="0"/>
        <v>569800.5127040645</v>
      </c>
      <c r="J12" s="13"/>
    </row>
    <row r="13" spans="1:10" ht="12.75">
      <c r="A13" s="2">
        <v>7</v>
      </c>
      <c r="B13" s="2" t="s">
        <v>9</v>
      </c>
      <c r="C13" s="8">
        <f>Natürliche_Personen!J13</f>
        <v>897810.2999999999</v>
      </c>
      <c r="D13" s="8">
        <f>Quellenbesteuerte_Einkommen!C13</f>
        <v>10194.213483392214</v>
      </c>
      <c r="E13" s="8">
        <f>Vermögen_natürliche_Personen!E13</f>
        <v>144370.2159850314</v>
      </c>
      <c r="F13" s="8">
        <f>'Juristische Personen'!Q13</f>
        <v>182324.66688168637</v>
      </c>
      <c r="G13" s="8"/>
      <c r="H13" s="8">
        <f t="shared" si="0"/>
        <v>1234699.39635011</v>
      </c>
      <c r="J13" s="13"/>
    </row>
    <row r="14" spans="1:10" ht="12.75">
      <c r="A14" s="2">
        <v>8</v>
      </c>
      <c r="B14" s="2" t="s">
        <v>10</v>
      </c>
      <c r="C14" s="8">
        <f>Natürliche_Personen!J14</f>
        <v>499271.9</v>
      </c>
      <c r="D14" s="8">
        <f>Quellenbesteuerte_Einkommen!C14</f>
        <v>20145.32631421213</v>
      </c>
      <c r="E14" s="8">
        <f>Vermögen_natürliche_Personen!E14</f>
        <v>63728.14523301733</v>
      </c>
      <c r="F14" s="8">
        <f>'Juristische Personen'!Q14</f>
        <v>243998.65736291683</v>
      </c>
      <c r="G14" s="8"/>
      <c r="H14" s="8">
        <f t="shared" si="0"/>
        <v>827144.0289101463</v>
      </c>
      <c r="J14" s="13"/>
    </row>
    <row r="15" spans="1:10" ht="12.75">
      <c r="A15" s="2">
        <v>9</v>
      </c>
      <c r="B15" s="2" t="s">
        <v>11</v>
      </c>
      <c r="C15" s="8">
        <f>Natürliche_Personen!J15</f>
        <v>3103566.6000000006</v>
      </c>
      <c r="D15" s="8">
        <f>Quellenbesteuerte_Einkommen!C15</f>
        <v>61268.67289496646</v>
      </c>
      <c r="E15" s="8">
        <f>Vermögen_natürliche_Personen!E15</f>
        <v>326726.17496136983</v>
      </c>
      <c r="F15" s="8">
        <f>'Juristische Personen'!Q15</f>
        <v>2147348.8134283526</v>
      </c>
      <c r="G15" s="8"/>
      <c r="H15" s="8">
        <f t="shared" si="0"/>
        <v>5638910.261284689</v>
      </c>
      <c r="J15" s="13"/>
    </row>
    <row r="16" spans="1:10" ht="12.75">
      <c r="A16" s="2">
        <v>10</v>
      </c>
      <c r="B16" s="2" t="s">
        <v>12</v>
      </c>
      <c r="C16" s="8">
        <f>Natürliche_Personen!J16</f>
        <v>3281722.7000000007</v>
      </c>
      <c r="D16" s="8">
        <f>Quellenbesteuerte_Einkommen!C16</f>
        <v>137090.3344469877</v>
      </c>
      <c r="E16" s="8">
        <f>Vermögen_natürliche_Personen!E16</f>
        <v>243959.4990635512</v>
      </c>
      <c r="F16" s="8">
        <f>'Juristische Personen'!Q16</f>
        <v>1084690.4276200125</v>
      </c>
      <c r="G16" s="8"/>
      <c r="H16" s="8">
        <f t="shared" si="0"/>
        <v>4747462.961130552</v>
      </c>
      <c r="J16" s="13"/>
    </row>
    <row r="17" spans="1:10" ht="12.75">
      <c r="A17" s="2">
        <v>11</v>
      </c>
      <c r="B17" s="2" t="s">
        <v>13</v>
      </c>
      <c r="C17" s="8">
        <f>Natürliche_Personen!J17</f>
        <v>3741775</v>
      </c>
      <c r="D17" s="8">
        <f>Quellenbesteuerte_Einkommen!C17</f>
        <v>99959.47953478708</v>
      </c>
      <c r="E17" s="8">
        <f>Vermögen_natürliche_Personen!E17</f>
        <v>296970.68754814693</v>
      </c>
      <c r="F17" s="8">
        <f>'Juristische Personen'!Q17</f>
        <v>739973.8669875773</v>
      </c>
      <c r="G17" s="8"/>
      <c r="H17" s="8">
        <f t="shared" si="0"/>
        <v>4878679.034070511</v>
      </c>
      <c r="J17" s="13"/>
    </row>
    <row r="18" spans="1:10" ht="12.75">
      <c r="A18" s="2">
        <v>12</v>
      </c>
      <c r="B18" s="2" t="s">
        <v>14</v>
      </c>
      <c r="C18" s="8">
        <f>Natürliche_Personen!J18</f>
        <v>3921071.900000001</v>
      </c>
      <c r="D18" s="8">
        <f>Quellenbesteuerte_Einkommen!C18</f>
        <v>566062.4486873135</v>
      </c>
      <c r="E18" s="8">
        <f>Vermögen_natürliche_Personen!E18</f>
        <v>221947.47809193176</v>
      </c>
      <c r="F18" s="8">
        <f>'Juristische Personen'!Q18</f>
        <v>2728026.3688112306</v>
      </c>
      <c r="G18" s="8"/>
      <c r="H18" s="8">
        <f t="shared" si="0"/>
        <v>7437108.195590477</v>
      </c>
      <c r="J18" s="13"/>
    </row>
    <row r="19" spans="1:10" ht="12.75">
      <c r="A19" s="2">
        <v>13</v>
      </c>
      <c r="B19" s="2" t="s">
        <v>15</v>
      </c>
      <c r="C19" s="8">
        <f>Natürliche_Personen!J19</f>
        <v>5308106.100000001</v>
      </c>
      <c r="D19" s="8">
        <f>Quellenbesteuerte_Einkommen!C19</f>
        <v>288646.80686344637</v>
      </c>
      <c r="E19" s="8">
        <f>Vermögen_natürliche_Personen!E19</f>
        <v>424298.21856709704</v>
      </c>
      <c r="F19" s="8">
        <f>'Juristische Personen'!Q19</f>
        <v>1146888.6568570377</v>
      </c>
      <c r="G19" s="8"/>
      <c r="H19" s="8">
        <f t="shared" si="0"/>
        <v>7167939.782287582</v>
      </c>
      <c r="J19" s="13"/>
    </row>
    <row r="20" spans="1:10" ht="12.75">
      <c r="A20" s="2">
        <v>14</v>
      </c>
      <c r="B20" s="2" t="s">
        <v>16</v>
      </c>
      <c r="C20" s="8">
        <f>Natürliche_Personen!J20</f>
        <v>1082081.3</v>
      </c>
      <c r="D20" s="8">
        <f>Quellenbesteuerte_Einkommen!C20</f>
        <v>79357.85145674669</v>
      </c>
      <c r="E20" s="8">
        <f>Vermögen_natürliche_Personen!E20</f>
        <v>110667.08934374715</v>
      </c>
      <c r="F20" s="8">
        <f>'Juristische Personen'!Q20</f>
        <v>539318.0846512886</v>
      </c>
      <c r="G20" s="8"/>
      <c r="H20" s="8">
        <f t="shared" si="0"/>
        <v>1811424.3254517824</v>
      </c>
      <c r="J20" s="13"/>
    </row>
    <row r="21" spans="1:10" ht="12.75">
      <c r="A21" s="2">
        <v>15</v>
      </c>
      <c r="B21" s="2" t="s">
        <v>17</v>
      </c>
      <c r="C21" s="8">
        <f>Natürliche_Personen!J21</f>
        <v>863004.9</v>
      </c>
      <c r="D21" s="8">
        <f>Quellenbesteuerte_Einkommen!C21</f>
        <v>20457.848413726388</v>
      </c>
      <c r="E21" s="8">
        <f>Vermögen_natürliche_Personen!E21</f>
        <v>90438.13769342744</v>
      </c>
      <c r="F21" s="8">
        <f>'Juristische Personen'!Q21</f>
        <v>98223.34263024342</v>
      </c>
      <c r="G21" s="8"/>
      <c r="H21" s="8">
        <f t="shared" si="0"/>
        <v>1072124.2287373974</v>
      </c>
      <c r="J21" s="13"/>
    </row>
    <row r="22" spans="1:10" ht="12.75">
      <c r="A22" s="2">
        <v>16</v>
      </c>
      <c r="B22" s="2" t="s">
        <v>18</v>
      </c>
      <c r="C22" s="8">
        <f>Natürliche_Personen!J22</f>
        <v>227439.5</v>
      </c>
      <c r="D22" s="8">
        <f>Quellenbesteuerte_Einkommen!C22</f>
        <v>6791.715428256446</v>
      </c>
      <c r="E22" s="8">
        <f>Vermögen_natürliche_Personen!E22</f>
        <v>31476.379702310092</v>
      </c>
      <c r="F22" s="8">
        <f>'Juristische Personen'!Q22</f>
        <v>46277.89810012113</v>
      </c>
      <c r="G22" s="8"/>
      <c r="H22" s="8">
        <f t="shared" si="0"/>
        <v>311985.4932306877</v>
      </c>
      <c r="J22" s="13"/>
    </row>
    <row r="23" spans="1:10" ht="12.75">
      <c r="A23" s="2">
        <v>17</v>
      </c>
      <c r="B23" s="2" t="s">
        <v>19</v>
      </c>
      <c r="C23" s="8">
        <f>Natürliche_Personen!J23</f>
        <v>6752788.2</v>
      </c>
      <c r="D23" s="8">
        <f>Quellenbesteuerte_Einkommen!C23</f>
        <v>300275.6990009112</v>
      </c>
      <c r="E23" s="8">
        <f>Vermögen_natürliche_Personen!E23</f>
        <v>713374.5489169058</v>
      </c>
      <c r="F23" s="8">
        <f>'Juristische Personen'!Q23</f>
        <v>1569670.0952503968</v>
      </c>
      <c r="G23" s="8"/>
      <c r="H23" s="8">
        <f t="shared" si="0"/>
        <v>9336108.543168213</v>
      </c>
      <c r="J23" s="13"/>
    </row>
    <row r="24" spans="1:10" ht="12.75">
      <c r="A24" s="2">
        <v>18</v>
      </c>
      <c r="B24" s="2" t="s">
        <v>20</v>
      </c>
      <c r="C24" s="8">
        <f>Natürliche_Personen!J24</f>
        <v>2715323</v>
      </c>
      <c r="D24" s="8">
        <f>Quellenbesteuerte_Einkommen!C24</f>
        <v>237913.9107155519</v>
      </c>
      <c r="E24" s="8">
        <f>Vermögen_natürliche_Personen!E24</f>
        <v>347332.63866792177</v>
      </c>
      <c r="F24" s="8">
        <f>'Juristische Personen'!Q24</f>
        <v>726616.7447299687</v>
      </c>
      <c r="G24" s="8"/>
      <c r="H24" s="8">
        <f t="shared" si="0"/>
        <v>4027186.2941134423</v>
      </c>
      <c r="J24" s="13"/>
    </row>
    <row r="25" spans="1:10" ht="12.75">
      <c r="A25" s="2">
        <v>19</v>
      </c>
      <c r="B25" s="2" t="s">
        <v>21</v>
      </c>
      <c r="C25" s="8">
        <f>Natürliche_Personen!J25</f>
        <v>9379388.5</v>
      </c>
      <c r="D25" s="8">
        <f>Quellenbesteuerte_Einkommen!C25</f>
        <v>464258.9125806778</v>
      </c>
      <c r="E25" s="8">
        <f>Vermögen_natürliche_Personen!E25</f>
        <v>1021037.5165842114</v>
      </c>
      <c r="F25" s="8">
        <f>'Juristische Personen'!Q25</f>
        <v>1981559.3255424777</v>
      </c>
      <c r="G25" s="8"/>
      <c r="H25" s="8">
        <f t="shared" si="0"/>
        <v>12846244.254707368</v>
      </c>
      <c r="J25" s="13"/>
    </row>
    <row r="26" spans="1:10" ht="12.75">
      <c r="A26" s="2">
        <v>20</v>
      </c>
      <c r="B26" s="2" t="s">
        <v>22</v>
      </c>
      <c r="C26" s="8">
        <f>Natürliche_Personen!J26</f>
        <v>3190329.1999999997</v>
      </c>
      <c r="D26" s="8">
        <f>Quellenbesteuerte_Einkommen!C26</f>
        <v>151659.78960351713</v>
      </c>
      <c r="E26" s="8">
        <f>Vermögen_natürliche_Personen!E26</f>
        <v>277887.17926111503</v>
      </c>
      <c r="F26" s="8">
        <f>'Juristische Personen'!Q26</f>
        <v>579446.5251831991</v>
      </c>
      <c r="G26" s="8"/>
      <c r="H26" s="8">
        <f t="shared" si="0"/>
        <v>4199322.694047831</v>
      </c>
      <c r="J26" s="13"/>
    </row>
    <row r="27" spans="1:10" ht="12.75">
      <c r="A27" s="2">
        <v>21</v>
      </c>
      <c r="B27" s="2" t="s">
        <v>23</v>
      </c>
      <c r="C27" s="8">
        <f>Natürliche_Personen!J27</f>
        <v>4899949.113183169</v>
      </c>
      <c r="D27" s="8">
        <f>Quellenbesteuerte_Einkommen!C27</f>
        <v>656323.4009557096</v>
      </c>
      <c r="E27" s="8">
        <f>Vermögen_natürliche_Personen!E27</f>
        <v>483081.9526551794</v>
      </c>
      <c r="F27" s="8">
        <f>'Juristische Personen'!Q27</f>
        <v>2318062.4139009425</v>
      </c>
      <c r="G27" s="8"/>
      <c r="H27" s="8">
        <f t="shared" si="0"/>
        <v>8357416.880695</v>
      </c>
      <c r="J27" s="13"/>
    </row>
    <row r="28" spans="1:10" ht="12.75">
      <c r="A28" s="2">
        <v>22</v>
      </c>
      <c r="B28" s="2" t="s">
        <v>24</v>
      </c>
      <c r="C28" s="8">
        <f>Natürliche_Personen!J28</f>
        <v>12348038.070521114</v>
      </c>
      <c r="D28" s="8">
        <f>Quellenbesteuerte_Einkommen!C28</f>
        <v>623543.3328049566</v>
      </c>
      <c r="E28" s="8">
        <f>Vermögen_natürliche_Personen!E28</f>
        <v>953012.733346738</v>
      </c>
      <c r="F28" s="8">
        <f>'Juristische Personen'!Q28</f>
        <v>3278180.795156152</v>
      </c>
      <c r="G28" s="8"/>
      <c r="H28" s="8">
        <f t="shared" si="0"/>
        <v>17202774.93182896</v>
      </c>
      <c r="J28" s="13"/>
    </row>
    <row r="29" spans="1:10" ht="12.75">
      <c r="A29" s="2">
        <v>23</v>
      </c>
      <c r="B29" s="2" t="s">
        <v>25</v>
      </c>
      <c r="C29" s="8">
        <f>Natürliche_Personen!J29</f>
        <v>3723375.285965852</v>
      </c>
      <c r="D29" s="8">
        <f>Quellenbesteuerte_Einkommen!C29</f>
        <v>198739.4577166025</v>
      </c>
      <c r="E29" s="8">
        <f>Vermögen_natürliche_Personen!E29</f>
        <v>339116.5095138601</v>
      </c>
      <c r="F29" s="8">
        <f>'Juristische Personen'!Q29</f>
        <v>423278.0604962344</v>
      </c>
      <c r="G29" s="8"/>
      <c r="H29" s="8">
        <f t="shared" si="0"/>
        <v>4684509.313692548</v>
      </c>
      <c r="J29" s="13"/>
    </row>
    <row r="30" spans="1:10" ht="12.75">
      <c r="A30" s="2">
        <v>24</v>
      </c>
      <c r="B30" s="2" t="s">
        <v>26</v>
      </c>
      <c r="C30" s="8">
        <f>Natürliche_Personen!J30</f>
        <v>2531845.7</v>
      </c>
      <c r="D30" s="8">
        <f>Quellenbesteuerte_Einkommen!C30</f>
        <v>141075.01049468864</v>
      </c>
      <c r="E30" s="8">
        <f>Vermögen_natürliche_Personen!E30</f>
        <v>205502.40153057975</v>
      </c>
      <c r="F30" s="8">
        <f>'Juristische Personen'!Q30</f>
        <v>1250876.2569792862</v>
      </c>
      <c r="G30" s="8"/>
      <c r="H30" s="8">
        <f t="shared" si="0"/>
        <v>4129299.3690045546</v>
      </c>
      <c r="J30" s="13"/>
    </row>
    <row r="31" spans="1:10" ht="12.75">
      <c r="A31" s="2">
        <v>25</v>
      </c>
      <c r="B31" s="2" t="s">
        <v>27</v>
      </c>
      <c r="C31" s="8">
        <f>Natürliche_Personen!J31</f>
        <v>10169299.8</v>
      </c>
      <c r="D31" s="8">
        <f>Quellenbesteuerte_Einkommen!C31</f>
        <v>1390700.7562538865</v>
      </c>
      <c r="E31" s="8">
        <f>Vermögen_natürliche_Personen!E31</f>
        <v>726233.8594536877</v>
      </c>
      <c r="F31" s="8">
        <f>'Juristische Personen'!Q31</f>
        <v>6314343.1965077985</v>
      </c>
      <c r="G31" s="8"/>
      <c r="H31" s="8">
        <f t="shared" si="0"/>
        <v>18600577.612215374</v>
      </c>
      <c r="J31" s="13"/>
    </row>
    <row r="32" spans="1:10" ht="12.75">
      <c r="A32" s="2">
        <v>26</v>
      </c>
      <c r="B32" s="2" t="s">
        <v>28</v>
      </c>
      <c r="C32" s="8">
        <f>Natürliche_Personen!J32</f>
        <v>787048.6000000001</v>
      </c>
      <c r="D32" s="8">
        <f>Quellenbesteuerte_Einkommen!C32</f>
        <v>55846.27262055882</v>
      </c>
      <c r="E32" s="8">
        <f>Vermögen_natürliche_Personen!E32</f>
        <v>74610.40016886753</v>
      </c>
      <c r="F32" s="8">
        <f>'Juristische Personen'!Q32</f>
        <v>216868.19398311756</v>
      </c>
      <c r="G32" s="8"/>
      <c r="H32" s="8">
        <f t="shared" si="0"/>
        <v>1134373.466772544</v>
      </c>
      <c r="J32" s="13"/>
    </row>
    <row r="33" spans="1:10" ht="12.75">
      <c r="A33" s="11"/>
      <c r="B33" s="9" t="s">
        <v>29</v>
      </c>
      <c r="C33" s="10">
        <f aca="true" t="shared" si="1" ref="C33:H33">SUM(C7:C32)</f>
        <v>130780550.76967013</v>
      </c>
      <c r="D33" s="10">
        <f t="shared" si="1"/>
        <v>7103966.872351753</v>
      </c>
      <c r="E33" s="10">
        <f t="shared" si="1"/>
        <v>13149089.277432851</v>
      </c>
      <c r="F33" s="10">
        <f t="shared" si="1"/>
        <v>43575599.65051411</v>
      </c>
      <c r="G33" s="10">
        <f t="shared" si="1"/>
        <v>0</v>
      </c>
      <c r="H33" s="10">
        <f t="shared" si="1"/>
        <v>194609206.56996888</v>
      </c>
      <c r="J33" s="13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D1">
      <selection activeCell="I24" sqref="I24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  <col min="9" max="9" width="19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28" t="s">
        <v>39</v>
      </c>
    </row>
    <row r="3" spans="1:9" ht="12.75">
      <c r="A3" s="2"/>
      <c r="B3" s="3" t="s">
        <v>34</v>
      </c>
      <c r="C3" s="4"/>
      <c r="D3" s="4"/>
      <c r="E3" s="4"/>
      <c r="F3" s="4"/>
      <c r="G3" s="4"/>
      <c r="H3" s="4"/>
      <c r="I3" s="2"/>
    </row>
    <row r="4" spans="1:9" ht="64.5">
      <c r="A4" s="2"/>
      <c r="B4" s="27" t="s">
        <v>109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58</v>
      </c>
      <c r="I4" s="29" t="s">
        <v>97</v>
      </c>
    </row>
    <row r="5" spans="1:9" ht="12.75">
      <c r="A5" s="2"/>
      <c r="B5" s="3" t="s">
        <v>0</v>
      </c>
      <c r="C5" s="7"/>
      <c r="D5" s="7"/>
      <c r="E5" s="7"/>
      <c r="F5" s="7"/>
      <c r="G5" s="7"/>
      <c r="H5" s="7"/>
      <c r="I5" s="2"/>
    </row>
    <row r="6" spans="1:9" ht="25.5">
      <c r="A6" s="2"/>
      <c r="B6" s="3" t="s">
        <v>1</v>
      </c>
      <c r="C6" s="30" t="s">
        <v>98</v>
      </c>
      <c r="D6" s="30" t="s">
        <v>98</v>
      </c>
      <c r="E6" s="30" t="s">
        <v>98</v>
      </c>
      <c r="F6" s="30" t="s">
        <v>98</v>
      </c>
      <c r="G6" s="30" t="s">
        <v>98</v>
      </c>
      <c r="H6" s="30" t="s">
        <v>98</v>
      </c>
      <c r="I6" s="2"/>
    </row>
    <row r="7" spans="1:10" ht="12.75">
      <c r="A7" s="2">
        <v>1</v>
      </c>
      <c r="B7" s="2" t="s">
        <v>3</v>
      </c>
      <c r="C7" s="8">
        <f>ASG_Total!C7/ASG_Total_pro_Einwohner!$I7*1000</f>
        <v>23145.872852289012</v>
      </c>
      <c r="D7" s="8">
        <f>ASG_Total!D7/ASG_Total_pro_Einwohner!$I7*1000</f>
        <v>702.5036591383414</v>
      </c>
      <c r="E7" s="8">
        <f>ASG_Total!E7/ASG_Total_pro_Einwohner!$I7*1000</f>
        <v>3059.2406200045493</v>
      </c>
      <c r="F7" s="8">
        <f>ASG_Total!F7/ASG_Total_pro_Einwohner!$I7*1000</f>
        <v>8001.158717441684</v>
      </c>
      <c r="G7" s="8">
        <f>ASG_Total!G7/ASG_Total_pro_Einwohner!$I7*1000</f>
        <v>0</v>
      </c>
      <c r="H7" s="8">
        <f>ASG_Total!H7/ASG_Total_pro_Einwohner!$I7*1000</f>
        <v>34908.77584887358</v>
      </c>
      <c r="I7" s="8">
        <v>1242020</v>
      </c>
      <c r="J7" s="13"/>
    </row>
    <row r="8" spans="1:10" ht="12.75">
      <c r="A8" s="2">
        <v>2</v>
      </c>
      <c r="B8" s="2" t="s">
        <v>4</v>
      </c>
      <c r="C8" s="8">
        <f>ASG_Total!C8/ASG_Total_pro_Einwohner!$I8*1000</f>
        <v>14249.301431349482</v>
      </c>
      <c r="D8" s="8">
        <f>ASG_Total!D8/ASG_Total_pro_Einwohner!$I8*1000</f>
        <v>448.1758686476912</v>
      </c>
      <c r="E8" s="8">
        <f>ASG_Total!E8/ASG_Total_pro_Einwohner!$I8*1000</f>
        <v>1395.2801121666814</v>
      </c>
      <c r="F8" s="8">
        <f>ASG_Total!F8/ASG_Total_pro_Einwohner!$I8*1000</f>
        <v>4051.8437511522043</v>
      </c>
      <c r="G8" s="8">
        <f>ASG_Total!G8/ASG_Total_pro_Einwohner!$I8*1000</f>
        <v>0</v>
      </c>
      <c r="H8" s="8">
        <f>ASG_Total!H8/ASG_Total_pro_Einwohner!$I8*1000</f>
        <v>20144.60116331606</v>
      </c>
      <c r="I8" s="8">
        <v>952877</v>
      </c>
      <c r="J8" s="13"/>
    </row>
    <row r="9" spans="1:10" ht="12.75">
      <c r="A9" s="2">
        <v>3</v>
      </c>
      <c r="B9" s="2" t="s">
        <v>5</v>
      </c>
      <c r="C9" s="8">
        <f>ASG_Total!C9/ASG_Total_pro_Einwohner!$I9*1000</f>
        <v>14226.383136073477</v>
      </c>
      <c r="D9" s="8">
        <f>ASG_Total!D9/ASG_Total_pro_Einwohner!$I9*1000</f>
        <v>627.8900872028217</v>
      </c>
      <c r="E9" s="8">
        <f>ASG_Total!E9/ASG_Total_pro_Einwohner!$I9*1000</f>
        <v>1340.9862220181556</v>
      </c>
      <c r="F9" s="8">
        <f>ASG_Total!F9/ASG_Total_pro_Einwohner!$I9*1000</f>
        <v>3516.4156200316256</v>
      </c>
      <c r="G9" s="8">
        <f>ASG_Total!G9/ASG_Total_pro_Einwohner!$I9*1000</f>
        <v>0</v>
      </c>
      <c r="H9" s="8">
        <f>ASG_Total!H9/ASG_Total_pro_Einwohner!$I9*1000</f>
        <v>19711.675065326075</v>
      </c>
      <c r="I9" s="8">
        <v>348863</v>
      </c>
      <c r="J9" s="13"/>
    </row>
    <row r="10" spans="1:10" ht="12.75">
      <c r="A10" s="2">
        <v>4</v>
      </c>
      <c r="B10" s="2" t="s">
        <v>6</v>
      </c>
      <c r="C10" s="8">
        <f>ASG_Total!C10/ASG_Total_pro_Einwohner!$I10*1000</f>
        <v>11549.939239627336</v>
      </c>
      <c r="D10" s="8">
        <f>ASG_Total!D10/ASG_Total_pro_Einwohner!$I10*1000</f>
        <v>445.41821664485803</v>
      </c>
      <c r="E10" s="8">
        <f>ASG_Total!E10/ASG_Total_pro_Einwohner!$I10*1000</f>
        <v>1172.8452233542225</v>
      </c>
      <c r="F10" s="8">
        <f>ASG_Total!F10/ASG_Total_pro_Einwohner!$I10*1000</f>
        <v>3585.6922509506644</v>
      </c>
      <c r="G10" s="8">
        <f>ASG_Total!G10/ASG_Total_pro_Einwohner!$I10*1000</f>
        <v>0</v>
      </c>
      <c r="H10" s="8">
        <f>ASG_Total!H10/ASG_Total_pro_Einwohner!$I10*1000</f>
        <v>16753.894930577084</v>
      </c>
      <c r="I10" s="8">
        <v>34562</v>
      </c>
      <c r="J10" s="13"/>
    </row>
    <row r="11" spans="1:10" ht="12.75">
      <c r="A11" s="2">
        <v>5</v>
      </c>
      <c r="B11" s="2" t="s">
        <v>7</v>
      </c>
      <c r="C11" s="8">
        <f>ASG_Total!C11/ASG_Total_pro_Einwohner!$I11*1000</f>
        <v>24793.002407110234</v>
      </c>
      <c r="D11" s="8">
        <f>ASG_Total!D11/ASG_Total_pro_Einwohner!$I11*1000</f>
        <v>315.37892679873903</v>
      </c>
      <c r="E11" s="8">
        <f>ASG_Total!E11/ASG_Total_pro_Einwohner!$I11*1000</f>
        <v>2862.3559734416763</v>
      </c>
      <c r="F11" s="8">
        <f>ASG_Total!F11/ASG_Total_pro_Einwohner!$I11*1000</f>
        <v>5865.115307715942</v>
      </c>
      <c r="G11" s="8">
        <f>ASG_Total!G11/ASG_Total_pro_Einwohner!$I11*1000</f>
        <v>0</v>
      </c>
      <c r="H11" s="8">
        <f>ASG_Total!H11/ASG_Total_pro_Einwohner!$I11*1000</f>
        <v>33835.852615066586</v>
      </c>
      <c r="I11" s="8">
        <v>129616</v>
      </c>
      <c r="J11" s="13"/>
    </row>
    <row r="12" spans="1:10" ht="12.75">
      <c r="A12" s="2">
        <v>6</v>
      </c>
      <c r="B12" s="2" t="s">
        <v>8</v>
      </c>
      <c r="C12" s="8">
        <f>ASG_Total!C12/ASG_Total_pro_Einwohner!$I12*1000</f>
        <v>14038.572835857656</v>
      </c>
      <c r="D12" s="8">
        <f>ASG_Total!D12/ASG_Total_pro_Einwohner!$I12*1000</f>
        <v>577.368590598005</v>
      </c>
      <c r="E12" s="8">
        <f>ASG_Total!E12/ASG_Total_pro_Einwohner!$I12*1000</f>
        <v>1378.6991752846975</v>
      </c>
      <c r="F12" s="8">
        <f>ASG_Total!F12/ASG_Total_pro_Einwohner!$I12*1000</f>
        <v>1546.318415131469</v>
      </c>
      <c r="G12" s="8">
        <f>ASG_Total!G12/ASG_Total_pro_Einwohner!$I12*1000</f>
        <v>0</v>
      </c>
      <c r="H12" s="8">
        <f>ASG_Total!H12/ASG_Total_pro_Einwohner!$I12*1000</f>
        <v>17540.959016871828</v>
      </c>
      <c r="I12" s="8">
        <v>32484</v>
      </c>
      <c r="J12" s="13"/>
    </row>
    <row r="13" spans="1:10" ht="12.75">
      <c r="A13" s="2">
        <v>7</v>
      </c>
      <c r="B13" s="2" t="s">
        <v>9</v>
      </c>
      <c r="C13" s="8">
        <f>ASG_Total!C13/ASG_Total_pro_Einwohner!$I13*1000</f>
        <v>23836.726403823173</v>
      </c>
      <c r="D13" s="8">
        <f>ASG_Total!D13/ASG_Total_pro_Einwohner!$I13*1000</f>
        <v>270.65481171889587</v>
      </c>
      <c r="E13" s="8">
        <f>ASG_Total!E13/ASG_Total_pro_Einwohner!$I13*1000</f>
        <v>3833.0071946112143</v>
      </c>
      <c r="F13" s="8">
        <f>ASG_Total!F13/ASG_Total_pro_Einwohner!$I13*1000</f>
        <v>4840.692071729361</v>
      </c>
      <c r="G13" s="8">
        <f>ASG_Total!G13/ASG_Total_pro_Einwohner!$I13*1000</f>
        <v>0</v>
      </c>
      <c r="H13" s="8">
        <f>ASG_Total!H13/ASG_Total_pro_Einwohner!$I13*1000</f>
        <v>32781.080481882644</v>
      </c>
      <c r="I13" s="8">
        <v>37665</v>
      </c>
      <c r="J13" s="13"/>
    </row>
    <row r="14" spans="1:10" ht="12.75">
      <c r="A14" s="2">
        <v>8</v>
      </c>
      <c r="B14" s="2" t="s">
        <v>10</v>
      </c>
      <c r="C14" s="8">
        <f>ASG_Total!C14/ASG_Total_pro_Einwohner!$I14*1000</f>
        <v>13118.710914919335</v>
      </c>
      <c r="D14" s="8">
        <f>ASG_Total!D14/ASG_Total_pro_Einwohner!$I14*1000</f>
        <v>529.3322380107238</v>
      </c>
      <c r="E14" s="8">
        <f>ASG_Total!E14/ASG_Total_pro_Einwohner!$I14*1000</f>
        <v>1674.5006367391172</v>
      </c>
      <c r="F14" s="8">
        <f>ASG_Total!F14/ASG_Total_pro_Einwohner!$I14*1000</f>
        <v>6411.231734797331</v>
      </c>
      <c r="G14" s="8">
        <f>ASG_Total!G14/ASG_Total_pro_Einwohner!$I14*1000</f>
        <v>0</v>
      </c>
      <c r="H14" s="8">
        <f>ASG_Total!H14/ASG_Total_pro_Einwohner!$I14*1000</f>
        <v>21733.775524466506</v>
      </c>
      <c r="I14" s="8">
        <v>38058</v>
      </c>
      <c r="J14" s="13"/>
    </row>
    <row r="15" spans="1:10" ht="12.75">
      <c r="A15" s="2">
        <v>9</v>
      </c>
      <c r="B15" s="2" t="s">
        <v>11</v>
      </c>
      <c r="C15" s="8">
        <f>ASG_Total!C15/ASG_Total_pro_Einwohner!$I15*1000</f>
        <v>30863.754885288945</v>
      </c>
      <c r="D15" s="8">
        <f>ASG_Total!D15/ASG_Total_pro_Einwohner!$I15*1000</f>
        <v>609.2929671227907</v>
      </c>
      <c r="E15" s="8">
        <f>ASG_Total!E15/ASG_Total_pro_Einwohner!$I15*1000</f>
        <v>3249.1639066536377</v>
      </c>
      <c r="F15" s="8">
        <f>ASG_Total!F15/ASG_Total_pro_Einwohner!$I15*1000</f>
        <v>21354.54332794686</v>
      </c>
      <c r="G15" s="8">
        <f>ASG_Total!G15/ASG_Total_pro_Einwohner!$I15*1000</f>
        <v>0</v>
      </c>
      <c r="H15" s="8">
        <f>ASG_Total!H15/ASG_Total_pro_Einwohner!$I15*1000</f>
        <v>56076.755087012236</v>
      </c>
      <c r="I15" s="8">
        <v>100557</v>
      </c>
      <c r="J15" s="13"/>
    </row>
    <row r="16" spans="1:10" ht="12.75">
      <c r="A16" s="2">
        <v>10</v>
      </c>
      <c r="B16" s="2" t="s">
        <v>12</v>
      </c>
      <c r="C16" s="8">
        <f>ASG_Total!C16/ASG_Total_pro_Einwohner!$I16*1000</f>
        <v>13570.819445708003</v>
      </c>
      <c r="D16" s="8">
        <f>ASG_Total!D16/ASG_Total_pro_Einwohner!$I16*1000</f>
        <v>566.9059657392119</v>
      </c>
      <c r="E16" s="8">
        <f>ASG_Total!E16/ASG_Total_pro_Einwohner!$I16*1000</f>
        <v>1008.8391422763488</v>
      </c>
      <c r="F16" s="8">
        <f>ASG_Total!F16/ASG_Total_pro_Einwohner!$I16*1000</f>
        <v>4485.491095185767</v>
      </c>
      <c r="G16" s="8">
        <f>ASG_Total!G16/ASG_Total_pro_Einwohner!$I16*1000</f>
        <v>0</v>
      </c>
      <c r="H16" s="8">
        <f>ASG_Total!H16/ASG_Total_pro_Einwohner!$I16*1000</f>
        <v>19632.05564890933</v>
      </c>
      <c r="I16" s="8">
        <v>241822</v>
      </c>
      <c r="J16" s="13"/>
    </row>
    <row r="17" spans="1:10" ht="12.75">
      <c r="A17" s="2">
        <v>11</v>
      </c>
      <c r="B17" s="2" t="s">
        <v>13</v>
      </c>
      <c r="C17" s="8">
        <f>ASG_Total!C17/ASG_Total_pro_Einwohner!$I17*1000</f>
        <v>15376.230747735752</v>
      </c>
      <c r="D17" s="8">
        <f>ASG_Total!D17/ASG_Total_pro_Einwohner!$I17*1000</f>
        <v>410.7676230533519</v>
      </c>
      <c r="E17" s="8">
        <f>ASG_Total!E17/ASG_Total_pro_Einwohner!$I17*1000</f>
        <v>1220.353927495385</v>
      </c>
      <c r="F17" s="8">
        <f>ASG_Total!F17/ASG_Total_pro_Einwohner!$I17*1000</f>
        <v>3040.8052130593933</v>
      </c>
      <c r="G17" s="8">
        <f>ASG_Total!G17/ASG_Total_pro_Einwohner!$I17*1000</f>
        <v>0</v>
      </c>
      <c r="H17" s="8">
        <f>ASG_Total!H17/ASG_Total_pro_Einwohner!$I17*1000</f>
        <v>20048.157511343885</v>
      </c>
      <c r="I17" s="8">
        <v>243348</v>
      </c>
      <c r="J17" s="13"/>
    </row>
    <row r="18" spans="1:10" ht="12.75">
      <c r="A18" s="2">
        <v>12</v>
      </c>
      <c r="B18" s="2" t="s">
        <v>14</v>
      </c>
      <c r="C18" s="8">
        <f>ASG_Total!C18/ASG_Total_pro_Einwohner!$I18*1000</f>
        <v>20517.570693011286</v>
      </c>
      <c r="D18" s="8">
        <f>ASG_Total!D18/ASG_Total_pro_Einwohner!$I18*1000</f>
        <v>2962.00289201558</v>
      </c>
      <c r="E18" s="8">
        <f>ASG_Total!E18/ASG_Total_pro_Einwohner!$I18*1000</f>
        <v>1161.3719890948141</v>
      </c>
      <c r="F18" s="8">
        <f>ASG_Total!F18/ASG_Total_pro_Einwohner!$I18*1000</f>
        <v>14274.788961274415</v>
      </c>
      <c r="G18" s="8">
        <f>ASG_Total!G18/ASG_Total_pro_Einwohner!$I18*1000</f>
        <v>0</v>
      </c>
      <c r="H18" s="8">
        <f>ASG_Total!H18/ASG_Total_pro_Einwohner!$I18*1000</f>
        <v>38915.7345353961</v>
      </c>
      <c r="I18" s="8">
        <v>191108</v>
      </c>
      <c r="J18" s="13"/>
    </row>
    <row r="19" spans="1:10" ht="12.75">
      <c r="A19" s="2">
        <v>13</v>
      </c>
      <c r="B19" s="2" t="s">
        <v>15</v>
      </c>
      <c r="C19" s="8">
        <f>ASG_Total!C19/ASG_Total_pro_Einwohner!$I19*1000</f>
        <v>20437.96001817356</v>
      </c>
      <c r="D19" s="8">
        <f>ASG_Total!D19/ASG_Total_pro_Einwohner!$I19*1000</f>
        <v>1111.3854521575183</v>
      </c>
      <c r="E19" s="8">
        <f>ASG_Total!E19/ASG_Total_pro_Einwohner!$I19*1000</f>
        <v>1633.6881485576548</v>
      </c>
      <c r="F19" s="8">
        <f>ASG_Total!F19/ASG_Total_pro_Einwohner!$I19*1000</f>
        <v>4415.899771510014</v>
      </c>
      <c r="G19" s="8">
        <f>ASG_Total!G19/ASG_Total_pro_Einwohner!$I19*1000</f>
        <v>0</v>
      </c>
      <c r="H19" s="8">
        <f>ASG_Total!H19/ASG_Total_pro_Einwohner!$I19*1000</f>
        <v>27598.93339039875</v>
      </c>
      <c r="I19" s="8">
        <v>259718</v>
      </c>
      <c r="J19" s="13"/>
    </row>
    <row r="20" spans="1:10" ht="12.75">
      <c r="A20" s="2">
        <v>14</v>
      </c>
      <c r="B20" s="2" t="s">
        <v>16</v>
      </c>
      <c r="C20" s="8">
        <f>ASG_Total!C20/ASG_Total_pro_Einwohner!$I20*1000</f>
        <v>14744.260798473908</v>
      </c>
      <c r="D20" s="8">
        <f>ASG_Total!D20/ASG_Total_pro_Einwohner!$I20*1000</f>
        <v>1081.3169567617754</v>
      </c>
      <c r="E20" s="8">
        <f>ASG_Total!E20/ASG_Total_pro_Einwohner!$I20*1000</f>
        <v>1507.931453110058</v>
      </c>
      <c r="F20" s="8">
        <f>ASG_Total!F20/ASG_Total_pro_Einwohner!$I20*1000</f>
        <v>7348.659008738092</v>
      </c>
      <c r="G20" s="8">
        <f>ASG_Total!G20/ASG_Total_pro_Einwohner!$I20*1000</f>
        <v>0</v>
      </c>
      <c r="H20" s="8">
        <f>ASG_Total!H20/ASG_Total_pro_Einwohner!$I20*1000</f>
        <v>24682.168217083832</v>
      </c>
      <c r="I20" s="8">
        <v>73390</v>
      </c>
      <c r="J20" s="13"/>
    </row>
    <row r="21" spans="1:10" ht="12.75">
      <c r="A21" s="2">
        <v>15</v>
      </c>
      <c r="B21" s="2" t="s">
        <v>17</v>
      </c>
      <c r="C21" s="8">
        <f>ASG_Total!C21/ASG_Total_pro_Einwohner!$I21*1000</f>
        <v>16306.494218124104</v>
      </c>
      <c r="D21" s="8">
        <f>ASG_Total!D21/ASG_Total_pro_Einwohner!$I21*1000</f>
        <v>386.55144005982896</v>
      </c>
      <c r="E21" s="8">
        <f>ASG_Total!E21/ASG_Total_pro_Einwohner!$I21*1000</f>
        <v>1708.8303547242733</v>
      </c>
      <c r="F21" s="8">
        <f>ASG_Total!F21/ASG_Total_pro_Einwohner!$I21*1000</f>
        <v>1855.9319520490405</v>
      </c>
      <c r="G21" s="8">
        <f>ASG_Total!G21/ASG_Total_pro_Einwohner!$I21*1000</f>
        <v>0</v>
      </c>
      <c r="H21" s="8">
        <f>ASG_Total!H21/ASG_Total_pro_Einwohner!$I21*1000</f>
        <v>20257.807964957246</v>
      </c>
      <c r="I21" s="8">
        <v>52924</v>
      </c>
      <c r="J21" s="13"/>
    </row>
    <row r="22" spans="1:10" ht="12.75">
      <c r="A22" s="2">
        <v>16</v>
      </c>
      <c r="B22" s="2" t="s">
        <v>18</v>
      </c>
      <c r="C22" s="8">
        <f>ASG_Total!C22/ASG_Total_pro_Einwohner!$I22*1000</f>
        <v>15446.855474055963</v>
      </c>
      <c r="D22" s="8">
        <f>ASG_Total!D22/ASG_Total_pro_Einwohner!$I22*1000</f>
        <v>461.2683664939178</v>
      </c>
      <c r="E22" s="8">
        <f>ASG_Total!E22/ASG_Total_pro_Einwohner!$I22*1000</f>
        <v>2137.7600993147303</v>
      </c>
      <c r="F22" s="8">
        <f>ASG_Total!F22/ASG_Total_pro_Einwohner!$I22*1000</f>
        <v>3143.0248641755725</v>
      </c>
      <c r="G22" s="8">
        <f>ASG_Total!G22/ASG_Total_pro_Einwohner!$I22*1000</f>
        <v>0</v>
      </c>
      <c r="H22" s="8">
        <f>ASG_Total!H22/ASG_Total_pro_Einwohner!$I22*1000</f>
        <v>21188.908804040184</v>
      </c>
      <c r="I22" s="8">
        <v>14724</v>
      </c>
      <c r="J22" s="13"/>
    </row>
    <row r="23" spans="1:10" ht="12.75">
      <c r="A23" s="2">
        <v>17</v>
      </c>
      <c r="B23" s="2" t="s">
        <v>19</v>
      </c>
      <c r="C23" s="8">
        <f>ASG_Total!C23/ASG_Total_pro_Einwohner!$I23*1000</f>
        <v>14910.30616435634</v>
      </c>
      <c r="D23" s="8">
        <f>ASG_Total!D23/ASG_Total_pro_Einwohner!$I23*1000</f>
        <v>663.0154053728052</v>
      </c>
      <c r="E23" s="8">
        <f>ASG_Total!E23/ASG_Total_pro_Einwohner!$I23*1000</f>
        <v>1575.1468310838868</v>
      </c>
      <c r="F23" s="8">
        <f>ASG_Total!F23/ASG_Total_pro_Einwohner!$I23*1000</f>
        <v>3465.866395338416</v>
      </c>
      <c r="G23" s="8">
        <f>ASG_Total!G23/ASG_Total_pro_Einwohner!$I23*1000</f>
        <v>0</v>
      </c>
      <c r="H23" s="8">
        <f>ASG_Total!H23/ASG_Total_pro_Einwohner!$I23*1000</f>
        <v>20614.33479615145</v>
      </c>
      <c r="I23" s="8">
        <v>452894</v>
      </c>
      <c r="J23" s="13"/>
    </row>
    <row r="24" spans="1:10" ht="12.75">
      <c r="A24" s="2">
        <v>18</v>
      </c>
      <c r="B24" s="2" t="s">
        <v>20</v>
      </c>
      <c r="C24" s="8">
        <f>ASG_Total!C24/ASG_Total_pro_Einwohner!$I24*1000</f>
        <v>14293.656266614727</v>
      </c>
      <c r="D24" s="8">
        <f>ASG_Total!D24/ASG_Total_pro_Einwohner!$I24*1000</f>
        <v>1252.3959988606016</v>
      </c>
      <c r="E24" s="8">
        <f>ASG_Total!E24/ASG_Total_pro_Einwohner!$I24*1000</f>
        <v>1828.3840807504555</v>
      </c>
      <c r="F24" s="8">
        <f>ASG_Total!F24/ASG_Total_pro_Einwohner!$I24*1000</f>
        <v>3824.9629921511037</v>
      </c>
      <c r="G24" s="8">
        <f>ASG_Total!G24/ASG_Total_pro_Einwohner!$I24*1000</f>
        <v>0</v>
      </c>
      <c r="H24" s="8">
        <f>ASG_Total!H24/ASG_Total_pro_Einwohner!$I24*1000</f>
        <v>21199.39933837689</v>
      </c>
      <c r="I24" s="8">
        <v>189967</v>
      </c>
      <c r="J24" s="13"/>
    </row>
    <row r="25" spans="1:10" ht="12.75">
      <c r="A25" s="2">
        <v>19</v>
      </c>
      <c r="B25" s="2" t="s">
        <v>21</v>
      </c>
      <c r="C25" s="8">
        <f>ASG_Total!C25/ASG_Total_pro_Einwohner!$I25*1000</f>
        <v>17124.203298358487</v>
      </c>
      <c r="D25" s="8">
        <f>ASG_Total!D25/ASG_Total_pro_Einwohner!$I25*1000</f>
        <v>847.6100549738788</v>
      </c>
      <c r="E25" s="8">
        <f>ASG_Total!E25/ASG_Total_pro_Einwohner!$I25*1000</f>
        <v>1864.1358132504174</v>
      </c>
      <c r="F25" s="8">
        <f>ASG_Total!F25/ASG_Total_pro_Einwohner!$I25*1000</f>
        <v>3617.7864621289027</v>
      </c>
      <c r="G25" s="8">
        <f>ASG_Total!G25/ASG_Total_pro_Einwohner!$I25*1000</f>
        <v>0</v>
      </c>
      <c r="H25" s="8">
        <f>ASG_Total!H25/ASG_Total_pro_Einwohner!$I25*1000</f>
        <v>23453.73562871169</v>
      </c>
      <c r="I25" s="8">
        <v>547727</v>
      </c>
      <c r="J25" s="13"/>
    </row>
    <row r="26" spans="1:10" ht="12.75">
      <c r="A26" s="2">
        <v>20</v>
      </c>
      <c r="B26" s="2" t="s">
        <v>22</v>
      </c>
      <c r="C26" s="8">
        <f>ASG_Total!C26/ASG_Total_pro_Einwohner!$I26*1000</f>
        <v>13982.001455029933</v>
      </c>
      <c r="D26" s="8">
        <f>ASG_Total!D26/ASG_Total_pro_Einwohner!$I26*1000</f>
        <v>664.6672697306316</v>
      </c>
      <c r="E26" s="8">
        <f>ASG_Total!E26/ASG_Total_pro_Einwohner!$I26*1000</f>
        <v>1217.8739876634281</v>
      </c>
      <c r="F26" s="8">
        <f>ASG_Total!F26/ASG_Total_pro_Einwohner!$I26*1000</f>
        <v>2539.4940930307534</v>
      </c>
      <c r="G26" s="8">
        <f>ASG_Total!G26/ASG_Total_pro_Einwohner!$I26*1000</f>
        <v>0</v>
      </c>
      <c r="H26" s="8">
        <f>ASG_Total!H26/ASG_Total_pro_Einwohner!$I26*1000</f>
        <v>18404.036805454743</v>
      </c>
      <c r="I26" s="8">
        <v>228174</v>
      </c>
      <c r="J26" s="13"/>
    </row>
    <row r="27" spans="1:10" ht="12.75">
      <c r="A27" s="2">
        <v>21</v>
      </c>
      <c r="B27" s="2" t="s">
        <v>23</v>
      </c>
      <c r="C27" s="8">
        <f>ASG_Total!C27/ASG_Total_pro_Einwohner!$I27*1000</f>
        <v>15757.287381121829</v>
      </c>
      <c r="D27" s="8">
        <f>ASG_Total!D27/ASG_Total_pro_Einwohner!$I27*1000</f>
        <v>2110.608948160268</v>
      </c>
      <c r="E27" s="8">
        <f>ASG_Total!E27/ASG_Total_pro_Einwohner!$I27*1000</f>
        <v>1553.4980018753922</v>
      </c>
      <c r="F27" s="8">
        <f>ASG_Total!F27/ASG_Total_pro_Einwohner!$I27*1000</f>
        <v>7454.439786923704</v>
      </c>
      <c r="G27" s="8">
        <f>ASG_Total!G27/ASG_Total_pro_Einwohner!$I27*1000</f>
        <v>0</v>
      </c>
      <c r="H27" s="8">
        <f>ASG_Total!H27/ASG_Total_pro_Einwohner!$I27*1000</f>
        <v>26875.834118081195</v>
      </c>
      <c r="I27" s="8">
        <v>310964</v>
      </c>
      <c r="J27" s="13"/>
    </row>
    <row r="28" spans="1:10" ht="12.75">
      <c r="A28" s="2">
        <v>22</v>
      </c>
      <c r="B28" s="2" t="s">
        <v>24</v>
      </c>
      <c r="C28" s="8">
        <f>ASG_Total!C28/ASG_Total_pro_Einwohner!$I28*1000</f>
        <v>19449.557898044677</v>
      </c>
      <c r="D28" s="8">
        <f>ASG_Total!D28/ASG_Total_pro_Einwohner!$I28*1000</f>
        <v>982.1513412954622</v>
      </c>
      <c r="E28" s="8">
        <f>ASG_Total!E28/ASG_Total_pro_Einwohner!$I28*1000</f>
        <v>1501.1029467954133</v>
      </c>
      <c r="F28" s="8">
        <f>ASG_Total!F28/ASG_Total_pro_Einwohner!$I28*1000</f>
        <v>5163.505879356018</v>
      </c>
      <c r="G28" s="8">
        <f>ASG_Total!G28/ASG_Total_pro_Einwohner!$I28*1000</f>
        <v>0</v>
      </c>
      <c r="H28" s="8">
        <f>ASG_Total!H28/ASG_Total_pro_Einwohner!$I28*1000</f>
        <v>27096.31806549157</v>
      </c>
      <c r="I28" s="8">
        <v>634875</v>
      </c>
      <c r="J28" s="13"/>
    </row>
    <row r="29" spans="1:10" ht="12.75">
      <c r="A29" s="2">
        <v>23</v>
      </c>
      <c r="B29" s="2" t="s">
        <v>25</v>
      </c>
      <c r="C29" s="8">
        <f>ASG_Total!C29/ASG_Total_pro_Einwohner!$I29*1000</f>
        <v>13501.986423098842</v>
      </c>
      <c r="D29" s="8">
        <f>ASG_Total!D29/ASG_Total_pro_Einwohner!$I29*1000</f>
        <v>720.6841249491506</v>
      </c>
      <c r="E29" s="8">
        <f>ASG_Total!E29/ASG_Total_pro_Einwohner!$I29*1000</f>
        <v>1229.7300582519904</v>
      </c>
      <c r="F29" s="8">
        <f>ASG_Total!F29/ASG_Total_pro_Einwohner!$I29*1000</f>
        <v>1534.9230703542305</v>
      </c>
      <c r="G29" s="8">
        <f>ASG_Total!G29/ASG_Total_pro_Einwohner!$I29*1000</f>
        <v>0</v>
      </c>
      <c r="H29" s="8">
        <f>ASG_Total!H29/ASG_Total_pro_Einwohner!$I29*1000</f>
        <v>16987.32367665421</v>
      </c>
      <c r="I29" s="8">
        <v>275765</v>
      </c>
      <c r="J29" s="13"/>
    </row>
    <row r="30" spans="1:10" ht="12.75">
      <c r="A30" s="2">
        <v>24</v>
      </c>
      <c r="B30" s="2" t="s">
        <v>26</v>
      </c>
      <c r="C30" s="8">
        <f>ASG_Total!C30/ASG_Total_pro_Einwohner!$I30*1000</f>
        <v>15166.292478090802</v>
      </c>
      <c r="D30" s="8">
        <f>ASG_Total!D30/ASG_Total_pro_Einwohner!$I30*1000</f>
        <v>845.0692198628759</v>
      </c>
      <c r="E30" s="8">
        <f>ASG_Total!E30/ASG_Total_pro_Einwohner!$I30*1000</f>
        <v>1231.002950362586</v>
      </c>
      <c r="F30" s="8">
        <f>ASG_Total!F30/ASG_Total_pro_Einwohner!$I30*1000</f>
        <v>7493.013957069866</v>
      </c>
      <c r="G30" s="8">
        <f>ASG_Total!G30/ASG_Total_pro_Einwohner!$I30*1000</f>
        <v>0</v>
      </c>
      <c r="H30" s="8">
        <f>ASG_Total!H30/ASG_Total_pro_Einwohner!$I30*1000</f>
        <v>24735.37860538613</v>
      </c>
      <c r="I30" s="8">
        <v>166939</v>
      </c>
      <c r="J30" s="13"/>
    </row>
    <row r="31" spans="1:10" ht="12.75">
      <c r="A31" s="2">
        <v>25</v>
      </c>
      <c r="B31" s="2" t="s">
        <v>27</v>
      </c>
      <c r="C31" s="8">
        <f>ASG_Total!C31/ASG_Total_pro_Einwohner!$I31*1000</f>
        <v>24424.53044990345</v>
      </c>
      <c r="D31" s="8">
        <f>ASG_Total!D31/ASG_Total_pro_Einwohner!$I31*1000</f>
        <v>3340.1722474370167</v>
      </c>
      <c r="E31" s="8">
        <f>ASG_Total!E31/ASG_Total_pro_Einwohner!$I31*1000</f>
        <v>1744.2617842752059</v>
      </c>
      <c r="F31" s="8">
        <f>ASG_Total!F31/ASG_Total_pro_Einwohner!$I31*1000</f>
        <v>15165.73124083188</v>
      </c>
      <c r="G31" s="8">
        <f>ASG_Total!G31/ASG_Total_pro_Einwohner!$I31*1000</f>
        <v>0</v>
      </c>
      <c r="H31" s="8">
        <f>ASG_Total!H31/ASG_Total_pro_Einwohner!$I31*1000</f>
        <v>44674.695722447555</v>
      </c>
      <c r="I31" s="8">
        <v>416356</v>
      </c>
      <c r="J31" s="13"/>
    </row>
    <row r="32" spans="1:10" ht="12.75">
      <c r="A32" s="2">
        <v>26</v>
      </c>
      <c r="B32" s="2" t="s">
        <v>28</v>
      </c>
      <c r="C32" s="8">
        <f>ASG_Total!C32/ASG_Total_pro_Einwohner!$I32*1000</f>
        <v>11605.476502941741</v>
      </c>
      <c r="D32" s="8">
        <f>ASG_Total!D32/ASG_Total_pro_Einwohner!$I32*1000</f>
        <v>823.4848580821744</v>
      </c>
      <c r="E32" s="8">
        <f>ASG_Total!E32/ASG_Total_pro_Einwohner!$I32*1000</f>
        <v>1100.172525603721</v>
      </c>
      <c r="F32" s="8">
        <f>ASG_Total!F32/ASG_Total_pro_Einwohner!$I32*1000</f>
        <v>3197.844109635011</v>
      </c>
      <c r="G32" s="8">
        <f>ASG_Total!G32/ASG_Total_pro_Einwohner!$I32*1000</f>
        <v>0</v>
      </c>
      <c r="H32" s="8">
        <f>ASG_Total!H32/ASG_Total_pro_Einwohner!$I32*1000</f>
        <v>16726.97799626265</v>
      </c>
      <c r="I32" s="8">
        <v>67817</v>
      </c>
      <c r="J32" s="13"/>
    </row>
    <row r="33" spans="1:10" ht="12.75">
      <c r="A33" s="11"/>
      <c r="B33" s="9" t="s">
        <v>29</v>
      </c>
      <c r="C33" s="10">
        <f>ASG_Total!C33/ASG_Total_pro_Einwohner!$I33*1000</f>
        <v>17951.50434423342</v>
      </c>
      <c r="D33" s="10">
        <f>ASG_Total!D33/ASG_Total_pro_Einwohner!$I33*1000</f>
        <v>975.1212349220973</v>
      </c>
      <c r="E33" s="10">
        <f>ASG_Total!E33/ASG_Total_pro_Einwohner!$I33*1000</f>
        <v>1804.9008961758504</v>
      </c>
      <c r="F33" s="10">
        <f>ASG_Total!F33/ASG_Total_pro_Einwohner!$I33*1000</f>
        <v>5981.375379023061</v>
      </c>
      <c r="G33" s="10">
        <f>ASG_Total!G33/ASG_Total_pro_Einwohner!$I33*1000</f>
        <v>0</v>
      </c>
      <c r="H33" s="10">
        <f>ASG_Total!H33/ASG_Total_pro_Einwohner!$I33*1000</f>
        <v>26712.901854354433</v>
      </c>
      <c r="I33" s="10">
        <f>SUM(I7:I32)</f>
        <v>7285214</v>
      </c>
      <c r="J33" s="13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cp:lastPrinted>2006-06-29T06:22:12Z</cp:lastPrinted>
  <dcterms:created xsi:type="dcterms:W3CDTF">2006-06-26T14:06:39Z</dcterms:created>
  <dcterms:modified xsi:type="dcterms:W3CDTF">2007-07-10T13:47:30Z</dcterms:modified>
  <cp:category/>
  <cp:version/>
  <cp:contentType/>
  <cp:contentStatus/>
</cp:coreProperties>
</file>