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7" s="1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C37" i="5" l="1"/>
  <c r="C36"/>
  <c r="F14" s="1"/>
  <c r="I14" s="1"/>
  <c r="D37"/>
  <c r="D36"/>
  <c r="F12"/>
  <c r="I12" s="1"/>
  <c r="F11"/>
  <c r="I11" s="1"/>
  <c r="F13"/>
  <c r="I13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1"/>
  <c r="J11" s="1"/>
  <c r="G13"/>
  <c r="J13" s="1"/>
  <c r="G15"/>
  <c r="J15" s="1"/>
  <c r="G17"/>
  <c r="J17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B36"/>
  <c r="G12" l="1"/>
  <c r="J12" s="1"/>
  <c r="F9"/>
  <c r="E34"/>
  <c r="H34" s="1"/>
  <c r="E33"/>
  <c r="H33" s="1"/>
  <c r="K33" s="1"/>
  <c r="D31" i="6" s="1"/>
  <c r="E32" i="5"/>
  <c r="H32" s="1"/>
  <c r="E31"/>
  <c r="H31" s="1"/>
  <c r="K31" s="1"/>
  <c r="D29" i="6" s="1"/>
  <c r="E30" i="5"/>
  <c r="H30" s="1"/>
  <c r="E29"/>
  <c r="H29" s="1"/>
  <c r="K29" s="1"/>
  <c r="D27" i="6" s="1"/>
  <c r="E28" i="5"/>
  <c r="H28" s="1"/>
  <c r="E27"/>
  <c r="H27" s="1"/>
  <c r="K27" s="1"/>
  <c r="D25" i="6" s="1"/>
  <c r="E26" i="5"/>
  <c r="H26" s="1"/>
  <c r="E25"/>
  <c r="H25" s="1"/>
  <c r="K25" s="1"/>
  <c r="D23" i="6" s="1"/>
  <c r="E24" i="5"/>
  <c r="H24" s="1"/>
  <c r="E23"/>
  <c r="H23" s="1"/>
  <c r="K23" s="1"/>
  <c r="D21" i="6" s="1"/>
  <c r="E22" i="5"/>
  <c r="H22" s="1"/>
  <c r="E21"/>
  <c r="H21" s="1"/>
  <c r="K21" s="1"/>
  <c r="D19" i="6" s="1"/>
  <c r="E20" i="5"/>
  <c r="H20" s="1"/>
  <c r="E19"/>
  <c r="H19" s="1"/>
  <c r="K19" s="1"/>
  <c r="D17" i="6" s="1"/>
  <c r="E18" i="5"/>
  <c r="H18" s="1"/>
  <c r="E17"/>
  <c r="H17" s="1"/>
  <c r="K17" s="1"/>
  <c r="D15" i="6" s="1"/>
  <c r="E16" i="5"/>
  <c r="H16" s="1"/>
  <c r="E15"/>
  <c r="H15" s="1"/>
  <c r="K15" s="1"/>
  <c r="D13" i="6" s="1"/>
  <c r="E14" i="5"/>
  <c r="H14" s="1"/>
  <c r="E13"/>
  <c r="H13" s="1"/>
  <c r="K13" s="1"/>
  <c r="D11" i="6" s="1"/>
  <c r="E12" i="5"/>
  <c r="H12" s="1"/>
  <c r="K12" s="1"/>
  <c r="D10" i="6" s="1"/>
  <c r="E11" i="5"/>
  <c r="H11" s="1"/>
  <c r="K11" s="1"/>
  <c r="D9" i="6" s="1"/>
  <c r="E10" i="5"/>
  <c r="H10" s="1"/>
  <c r="E9"/>
  <c r="G9"/>
  <c r="G34"/>
  <c r="J34" s="1"/>
  <c r="G30"/>
  <c r="J30" s="1"/>
  <c r="G26"/>
  <c r="J26" s="1"/>
  <c r="G22"/>
  <c r="J22" s="1"/>
  <c r="G18"/>
  <c r="J18" s="1"/>
  <c r="G14"/>
  <c r="J14" s="1"/>
  <c r="G10"/>
  <c r="J10" s="1"/>
  <c r="F32"/>
  <c r="I32" s="1"/>
  <c r="F28"/>
  <c r="I28" s="1"/>
  <c r="F24"/>
  <c r="I24" s="1"/>
  <c r="F20"/>
  <c r="I20" s="1"/>
  <c r="F16"/>
  <c r="I16" s="1"/>
  <c r="F10"/>
  <c r="I10" s="1"/>
  <c r="I9"/>
  <c r="G32"/>
  <c r="J32" s="1"/>
  <c r="G28"/>
  <c r="J28" s="1"/>
  <c r="G24"/>
  <c r="J24" s="1"/>
  <c r="G20"/>
  <c r="J20" s="1"/>
  <c r="G16"/>
  <c r="J16" s="1"/>
  <c r="F34"/>
  <c r="I34" s="1"/>
  <c r="F30"/>
  <c r="I30" s="1"/>
  <c r="F26"/>
  <c r="I26" s="1"/>
  <c r="F22"/>
  <c r="I22" s="1"/>
  <c r="F18"/>
  <c r="I18" s="1"/>
  <c r="I37" l="1"/>
  <c r="I36"/>
  <c r="G37"/>
  <c r="G36"/>
  <c r="J9"/>
  <c r="F37"/>
  <c r="F36"/>
  <c r="K10"/>
  <c r="D8" i="6" s="1"/>
  <c r="K14" i="5"/>
  <c r="D12" i="6" s="1"/>
  <c r="K16" i="5"/>
  <c r="D14" i="6" s="1"/>
  <c r="K18" i="5"/>
  <c r="D16" i="6" s="1"/>
  <c r="K20" i="5"/>
  <c r="D18" i="6" s="1"/>
  <c r="K22" i="5"/>
  <c r="D20" i="6" s="1"/>
  <c r="K24" i="5"/>
  <c r="D22" i="6" s="1"/>
  <c r="K26" i="5"/>
  <c r="D24" i="6" s="1"/>
  <c r="K28" i="5"/>
  <c r="D26" i="6" s="1"/>
  <c r="K30" i="5"/>
  <c r="D28" i="6" s="1"/>
  <c r="K32" i="5"/>
  <c r="D30" i="6" s="1"/>
  <c r="K34" i="5"/>
  <c r="D32" i="6" s="1"/>
  <c r="E37" i="5"/>
  <c r="E36"/>
  <c r="H9"/>
  <c r="J37" l="1"/>
  <c r="J36"/>
  <c r="K9"/>
  <c r="H37"/>
  <c r="H36"/>
  <c r="D7" i="6" l="1"/>
  <c r="K37" i="5"/>
  <c r="K36"/>
  <c r="D36" i="6" l="1"/>
  <c r="D35"/>
  <c r="E7"/>
  <c r="E10" l="1"/>
  <c r="E13"/>
  <c r="E17"/>
  <c r="E21"/>
  <c r="E25"/>
  <c r="E29"/>
  <c r="E9"/>
  <c r="E11"/>
  <c r="E15"/>
  <c r="E19"/>
  <c r="E23"/>
  <c r="E27"/>
  <c r="E31"/>
  <c r="E28"/>
  <c r="E20"/>
  <c r="E12"/>
  <c r="E26"/>
  <c r="E18"/>
  <c r="E22"/>
  <c r="E32"/>
  <c r="E24"/>
  <c r="E16"/>
  <c r="E8"/>
  <c r="E35" s="1"/>
  <c r="E30"/>
  <c r="E14"/>
  <c r="E36" l="1"/>
  <c r="F7" s="1"/>
  <c r="F10" l="1"/>
  <c r="F25"/>
  <c r="F15"/>
  <c r="F31"/>
  <c r="F26"/>
  <c r="F24"/>
  <c r="F14"/>
  <c r="F21"/>
  <c r="F11"/>
  <c r="F27"/>
  <c r="F12"/>
  <c r="F32"/>
  <c r="F30"/>
  <c r="F17"/>
  <c r="F9"/>
  <c r="F23"/>
  <c r="F20"/>
  <c r="F22"/>
  <c r="F8"/>
  <c r="F13"/>
  <c r="F29"/>
  <c r="F19"/>
  <c r="F28"/>
  <c r="F18"/>
  <c r="F16"/>
  <c r="F34" l="1"/>
  <c r="G7" s="1"/>
  <c r="G25" l="1"/>
  <c r="G24"/>
  <c r="G27"/>
  <c r="G31"/>
  <c r="G21"/>
  <c r="G32"/>
  <c r="G17"/>
  <c r="G22"/>
  <c r="G19"/>
  <c r="G10"/>
  <c r="G26"/>
  <c r="G11"/>
  <c r="G30"/>
  <c r="G20"/>
  <c r="G29"/>
  <c r="G16"/>
  <c r="G23"/>
  <c r="G13"/>
  <c r="G18"/>
  <c r="G15"/>
  <c r="G14"/>
  <c r="G12"/>
  <c r="G9"/>
  <c r="G8"/>
  <c r="G34" s="1"/>
  <c r="G28"/>
</calcChain>
</file>

<file path=xl/sharedStrings.xml><?xml version="1.0" encoding="utf-8"?>
<sst xmlns="http://schemas.openxmlformats.org/spreadsheetml/2006/main" count="239" uniqueCount="100">
  <si>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</si>
  <si>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</si>
  <si>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</si>
  <si>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</si>
  <si>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</si>
  <si>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</si>
  <si>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Armutindikator</t>
  </si>
  <si>
    <t>SLA_B</t>
  </si>
  <si>
    <t>Alterstruktur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</si>
  <si>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</si>
  <si>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</si>
  <si>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</si>
  <si>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</si>
  <si>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</si>
  <si>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</si>
  <si>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</si>
  <si>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</si>
  <si>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</si>
  <si>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Test</t>
  </si>
  <si>
    <t>WS</t>
  </si>
  <si>
    <t>FA_2011_20120427</t>
  </si>
  <si>
    <t>SWS</t>
  </si>
  <si>
    <t>LA_2011_20120427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</si>
  <si>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</si>
  <si>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</si>
  <si>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</si>
  <si>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</si>
  <si>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</si>
  <si>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</si>
  <si>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</si>
  <si>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</si>
  <si>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</si>
  <si>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</si>
  <si>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</si>
  <si>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</si>
  <si>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</si>
  <si>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</si>
  <si>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</si>
  <si>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</si>
  <si>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</si>
  <si>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</si>
  <si>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</si>
  <si>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</si>
  <si>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</si>
  <si>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</si>
  <si>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</si>
  <si>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</si>
  <si>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</si>
  <si>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</si>
  <si>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</si>
  <si>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</si>
  <si>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</si>
  <si>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</si>
  <si>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</si>
  <si>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</si>
  <si>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</si>
  <si>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</si>
  <si>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</si>
  <si>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</si>
  <si>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</si>
  <si>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</si>
  <si>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</si>
  <si>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</si>
  <si>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</si>
  <si>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</si>
  <si>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</si>
  <si>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</si>
  <si>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</si>
  <si>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</si>
  <si>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</si>
  <si>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</si>
  <si>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</si>
  <si>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</si>
  <si>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</si>
  <si>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</si>
  <si>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</si>
  <si>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</si>
  <si>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</si>
  <si>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</si>
  <si>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</si>
  <si>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</si>
  <si>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</si>
  <si>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</si>
  <si>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</si>
  <si>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</si>
  <si>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</si>
  <si>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</si>
  <si>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</si>
  <si>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</si>
  <si>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</si>
  <si>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</si>
  <si>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</si>
  <si>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</si>
  <si>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</si>
  <si>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</si>
  <si>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</si>
  <si>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</si>
  <si>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</si>
  <si>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Beiträge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</si>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</sst>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2011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2011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2011)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FA_2011_20120427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2008</v>
      </c>
    </row>
    <row r="6" spans="1:3">
      <c r="A6" s="22" t="s">
        <v>27</v>
      </c>
      <c r="B6" s="23">
        <v>5.0741267829762002E-2</v>
      </c>
    </row>
    <row r="7" spans="1:3">
      <c r="A7" s="24" t="s">
        <v>28</v>
      </c>
      <c r="B7" s="25">
        <v>6.2588504682249704E-2</v>
      </c>
    </row>
    <row r="8" spans="1:3">
      <c r="A8" s="22" t="s">
        <v>29</v>
      </c>
      <c r="B8" s="23">
        <v>4.2624332408538503E-2</v>
      </c>
    </row>
    <row r="9" spans="1:3">
      <c r="A9" s="24" t="s">
        <v>30</v>
      </c>
      <c r="B9" s="25">
        <v>2.4217516256580002E-2</v>
      </c>
    </row>
    <row r="10" spans="1:3">
      <c r="A10" s="22" t="s">
        <v>31</v>
      </c>
      <c r="B10" s="23">
        <v>2.70557676094005E-2</v>
      </c>
    </row>
    <row r="11" spans="1:3">
      <c r="A11" s="24" t="s">
        <v>32</v>
      </c>
      <c r="B11" s="25">
        <v>2.5228180757017798E-2</v>
      </c>
    </row>
    <row r="12" spans="1:3">
      <c r="A12" s="22" t="s">
        <v>33</v>
      </c>
      <c r="B12" s="23">
        <v>1.9099243012949001E-2</v>
      </c>
    </row>
    <row r="13" spans="1:3">
      <c r="A13" s="24" t="s">
        <v>34</v>
      </c>
      <c r="B13" s="25">
        <v>4.01395022038094E-2</v>
      </c>
    </row>
    <row r="14" spans="1:3">
      <c r="A14" s="22" t="s">
        <v>35</v>
      </c>
      <c r="B14" s="23">
        <v>3.2452612380697403E-2</v>
      </c>
    </row>
    <row r="15" spans="1:3">
      <c r="A15" s="24" t="s">
        <v>36</v>
      </c>
      <c r="B15" s="25">
        <v>4.4558517589173001E-2</v>
      </c>
    </row>
    <row r="16" spans="1:3">
      <c r="A16" s="22" t="s">
        <v>37</v>
      </c>
      <c r="B16" s="23">
        <v>4.08309109638871E-2</v>
      </c>
    </row>
    <row r="17" spans="1:2">
      <c r="A17" s="24" t="s">
        <v>38</v>
      </c>
      <c r="B17" s="25">
        <v>9.2749619195938701E-2</v>
      </c>
    </row>
    <row r="18" spans="1:2">
      <c r="A18" s="22" t="s">
        <v>39</v>
      </c>
      <c r="B18" s="23">
        <v>3.8250373030018603E-2</v>
      </c>
    </row>
    <row r="19" spans="1:2">
      <c r="A19" s="24" t="s">
        <v>40</v>
      </c>
      <c r="B19" s="25">
        <v>5.2927763451681403E-2</v>
      </c>
    </row>
    <row r="20" spans="1:2">
      <c r="A20" s="22" t="s">
        <v>41</v>
      </c>
      <c r="B20" s="23">
        <v>3.0551420512966301E-2</v>
      </c>
    </row>
    <row r="21" spans="1:2">
      <c r="A21" s="24" t="s">
        <v>42</v>
      </c>
      <c r="B21" s="25">
        <v>2.04945531101197E-2</v>
      </c>
    </row>
    <row r="22" spans="1:2">
      <c r="A22" s="22" t="s">
        <v>43</v>
      </c>
      <c r="B22" s="23">
        <v>3.9017108454664301E-2</v>
      </c>
    </row>
    <row r="23" spans="1:2">
      <c r="A23" s="24" t="s">
        <v>44</v>
      </c>
      <c r="B23" s="25">
        <v>2.8951184102497401E-2</v>
      </c>
    </row>
    <row r="24" spans="1:2">
      <c r="A24" s="22" t="s">
        <v>45</v>
      </c>
      <c r="B24" s="23">
        <v>3.2516589119464999E-2</v>
      </c>
    </row>
    <row r="25" spans="1:2">
      <c r="A25" s="24" t="s">
        <v>46</v>
      </c>
      <c r="B25" s="25">
        <v>2.9045768229661199E-2</v>
      </c>
    </row>
    <row r="26" spans="1:2">
      <c r="A26" s="22" t="s">
        <v>47</v>
      </c>
      <c r="B26" s="23">
        <v>8.5186093050019104E-2</v>
      </c>
    </row>
    <row r="27" spans="1:2">
      <c r="A27" s="24" t="s">
        <v>48</v>
      </c>
      <c r="B27" s="25">
        <v>7.50345520965984E-2</v>
      </c>
    </row>
    <row r="28" spans="1:2">
      <c r="A28" s="22" t="s">
        <v>49</v>
      </c>
      <c r="B28" s="23">
        <v>2.47965770930746E-2</v>
      </c>
    </row>
    <row r="29" spans="1:2">
      <c r="A29" s="24" t="s">
        <v>50</v>
      </c>
      <c r="B29" s="25">
        <v>8.0050716444698897E-2</v>
      </c>
    </row>
    <row r="30" spans="1:2">
      <c r="A30" s="22" t="s">
        <v>51</v>
      </c>
      <c r="B30" s="23">
        <v>0.1045114208343262</v>
      </c>
    </row>
    <row r="31" spans="1:2">
      <c r="A31" s="26" t="s">
        <v>52</v>
      </c>
      <c r="B31" s="27">
        <v>5.5425485471513901E-2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2011)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FA_2011_20120427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2008</v>
      </c>
      <c r="C7" s="41">
        <v>2008</v>
      </c>
      <c r="D7" s="42"/>
    </row>
    <row r="8" spans="1:4">
      <c r="A8" s="43" t="s">
        <v>27</v>
      </c>
      <c r="B8" s="44">
        <v>1332727</v>
      </c>
      <c r="C8" s="44">
        <v>59796</v>
      </c>
      <c r="D8" s="45">
        <f t="shared" ref="D8:D34" si="0">C8/B8</f>
        <v>4.4867403451719669E-2</v>
      </c>
    </row>
    <row r="9" spans="1:4">
      <c r="A9" s="24" t="s">
        <v>28</v>
      </c>
      <c r="B9" s="46">
        <v>969299</v>
      </c>
      <c r="C9" s="46">
        <v>54537</v>
      </c>
      <c r="D9" s="47">
        <f t="shared" si="0"/>
        <v>5.6264372500126378E-2</v>
      </c>
    </row>
    <row r="10" spans="1:4">
      <c r="A10" s="22" t="s">
        <v>29</v>
      </c>
      <c r="B10" s="44">
        <v>368742</v>
      </c>
      <c r="C10" s="44">
        <v>15725</v>
      </c>
      <c r="D10" s="48">
        <f t="shared" si="0"/>
        <v>4.2644992976118803E-2</v>
      </c>
    </row>
    <row r="11" spans="1:4">
      <c r="A11" s="24" t="s">
        <v>30</v>
      </c>
      <c r="B11" s="46">
        <v>35162</v>
      </c>
      <c r="C11" s="46">
        <v>1798</v>
      </c>
      <c r="D11" s="47">
        <f t="shared" si="0"/>
        <v>5.1134747739036458E-2</v>
      </c>
    </row>
    <row r="12" spans="1:4">
      <c r="A12" s="22" t="s">
        <v>31</v>
      </c>
      <c r="B12" s="44">
        <v>143719</v>
      </c>
      <c r="C12" s="44">
        <v>5503</v>
      </c>
      <c r="D12" s="48">
        <f t="shared" si="0"/>
        <v>3.8289996451408653E-2</v>
      </c>
    </row>
    <row r="13" spans="1:4">
      <c r="A13" s="24" t="s">
        <v>32</v>
      </c>
      <c r="B13" s="46">
        <v>34429</v>
      </c>
      <c r="C13" s="46">
        <v>1453</v>
      </c>
      <c r="D13" s="47">
        <f t="shared" si="0"/>
        <v>4.2202794156089345E-2</v>
      </c>
    </row>
    <row r="14" spans="1:4">
      <c r="A14" s="22" t="s">
        <v>33</v>
      </c>
      <c r="B14" s="44">
        <v>40737</v>
      </c>
      <c r="C14" s="44">
        <v>1636</v>
      </c>
      <c r="D14" s="48">
        <f t="shared" si="0"/>
        <v>4.016005105923362E-2</v>
      </c>
    </row>
    <row r="15" spans="1:4">
      <c r="A15" s="24" t="s">
        <v>34</v>
      </c>
      <c r="B15" s="46">
        <v>38370</v>
      </c>
      <c r="C15" s="46">
        <v>1992</v>
      </c>
      <c r="D15" s="47">
        <f t="shared" si="0"/>
        <v>5.1915559030492574E-2</v>
      </c>
    </row>
    <row r="16" spans="1:4">
      <c r="A16" s="22" t="s">
        <v>35</v>
      </c>
      <c r="B16" s="44">
        <v>110384</v>
      </c>
      <c r="C16" s="44">
        <v>3812</v>
      </c>
      <c r="D16" s="48">
        <f t="shared" si="0"/>
        <v>3.4533990433396146E-2</v>
      </c>
    </row>
    <row r="17" spans="1:4">
      <c r="A17" s="24" t="s">
        <v>36</v>
      </c>
      <c r="B17" s="46">
        <v>268537</v>
      </c>
      <c r="C17" s="46">
        <v>9964</v>
      </c>
      <c r="D17" s="47">
        <f t="shared" si="0"/>
        <v>3.7104756513999936E-2</v>
      </c>
    </row>
    <row r="18" spans="1:4">
      <c r="A18" s="22" t="s">
        <v>37</v>
      </c>
      <c r="B18" s="44">
        <v>251830</v>
      </c>
      <c r="C18" s="44">
        <v>12113</v>
      </c>
      <c r="D18" s="48">
        <f t="shared" si="0"/>
        <v>4.8099908668546243E-2</v>
      </c>
    </row>
    <row r="19" spans="1:4">
      <c r="A19" s="24" t="s">
        <v>38</v>
      </c>
      <c r="B19" s="46">
        <v>186672</v>
      </c>
      <c r="C19" s="46">
        <v>13039</v>
      </c>
      <c r="D19" s="47">
        <f t="shared" si="0"/>
        <v>6.9849790005999834E-2</v>
      </c>
    </row>
    <row r="20" spans="1:4">
      <c r="A20" s="22" t="s">
        <v>39</v>
      </c>
      <c r="B20" s="44">
        <v>271214</v>
      </c>
      <c r="C20" s="44">
        <v>13046</v>
      </c>
      <c r="D20" s="48">
        <f t="shared" si="0"/>
        <v>4.8102236610204491E-2</v>
      </c>
    </row>
    <row r="21" spans="1:4">
      <c r="A21" s="24" t="s">
        <v>40</v>
      </c>
      <c r="B21" s="46">
        <v>75303</v>
      </c>
      <c r="C21" s="46">
        <v>4472</v>
      </c>
      <c r="D21" s="47">
        <f t="shared" si="0"/>
        <v>5.9386744220017794E-2</v>
      </c>
    </row>
    <row r="22" spans="1:4">
      <c r="A22" s="22" t="s">
        <v>41</v>
      </c>
      <c r="B22" s="44">
        <v>53054</v>
      </c>
      <c r="C22" s="44">
        <v>2897</v>
      </c>
      <c r="D22" s="48">
        <f t="shared" si="0"/>
        <v>5.4604742337995248E-2</v>
      </c>
    </row>
    <row r="23" spans="1:4">
      <c r="A23" s="24" t="s">
        <v>42</v>
      </c>
      <c r="B23" s="46">
        <v>15549</v>
      </c>
      <c r="C23" s="46">
        <v>684</v>
      </c>
      <c r="D23" s="47">
        <f t="shared" si="0"/>
        <v>4.3989967200463054E-2</v>
      </c>
    </row>
    <row r="24" spans="1:4">
      <c r="A24" s="22" t="s">
        <v>43</v>
      </c>
      <c r="B24" s="44">
        <v>471152</v>
      </c>
      <c r="C24" s="44">
        <v>20855</v>
      </c>
      <c r="D24" s="48">
        <f t="shared" si="0"/>
        <v>4.4263846911400145E-2</v>
      </c>
    </row>
    <row r="25" spans="1:4">
      <c r="A25" s="24" t="s">
        <v>44</v>
      </c>
      <c r="B25" s="46">
        <v>190459</v>
      </c>
      <c r="C25" s="46">
        <v>9360</v>
      </c>
      <c r="D25" s="47">
        <f t="shared" si="0"/>
        <v>4.9144435285284498E-2</v>
      </c>
    </row>
    <row r="26" spans="1:4">
      <c r="A26" s="22" t="s">
        <v>45</v>
      </c>
      <c r="B26" s="44">
        <v>591632</v>
      </c>
      <c r="C26" s="44">
        <v>23003</v>
      </c>
      <c r="D26" s="48">
        <f t="shared" si="0"/>
        <v>3.8880587933039459E-2</v>
      </c>
    </row>
    <row r="27" spans="1:4">
      <c r="A27" s="24" t="s">
        <v>46</v>
      </c>
      <c r="B27" s="46">
        <v>241811</v>
      </c>
      <c r="C27" s="46">
        <v>10905</v>
      </c>
      <c r="D27" s="47">
        <f t="shared" si="0"/>
        <v>4.5097204014705697E-2</v>
      </c>
    </row>
    <row r="28" spans="1:4">
      <c r="A28" s="22" t="s">
        <v>47</v>
      </c>
      <c r="B28" s="44">
        <v>332736</v>
      </c>
      <c r="C28" s="44">
        <v>18900</v>
      </c>
      <c r="D28" s="48">
        <f t="shared" si="0"/>
        <v>5.680178880553953E-2</v>
      </c>
    </row>
    <row r="29" spans="1:4">
      <c r="A29" s="24" t="s">
        <v>48</v>
      </c>
      <c r="B29" s="46">
        <v>688245</v>
      </c>
      <c r="C29" s="46">
        <v>31276</v>
      </c>
      <c r="D29" s="47">
        <f t="shared" si="0"/>
        <v>4.5443119819250415E-2</v>
      </c>
    </row>
    <row r="30" spans="1:4">
      <c r="A30" s="22" t="s">
        <v>49</v>
      </c>
      <c r="B30" s="44">
        <v>303241</v>
      </c>
      <c r="C30" s="44">
        <v>13047</v>
      </c>
      <c r="D30" s="48">
        <f t="shared" si="0"/>
        <v>4.3025184589155163E-2</v>
      </c>
    </row>
    <row r="31" spans="1:4">
      <c r="A31" s="24" t="s">
        <v>50</v>
      </c>
      <c r="B31" s="46">
        <v>170924</v>
      </c>
      <c r="C31" s="46">
        <v>9677</v>
      </c>
      <c r="D31" s="47">
        <f t="shared" si="0"/>
        <v>5.6615805855233903E-2</v>
      </c>
    </row>
    <row r="32" spans="1:4">
      <c r="A32" s="22" t="s">
        <v>51</v>
      </c>
      <c r="B32" s="44">
        <v>446106</v>
      </c>
      <c r="C32" s="44">
        <v>19529</v>
      </c>
      <c r="D32" s="48">
        <f t="shared" si="0"/>
        <v>4.3776591213747405E-2</v>
      </c>
    </row>
    <row r="33" spans="1:4">
      <c r="A33" s="24" t="s">
        <v>52</v>
      </c>
      <c r="B33" s="46">
        <v>69822</v>
      </c>
      <c r="C33" s="46">
        <v>3713</v>
      </c>
      <c r="D33" s="47">
        <f t="shared" si="0"/>
        <v>5.3178081407006389E-2</v>
      </c>
    </row>
    <row r="34" spans="1:4" ht="13.5" customHeight="1">
      <c r="A34" s="49" t="s">
        <v>63</v>
      </c>
      <c r="B34" s="50">
        <v>7701856</v>
      </c>
      <c r="C34" s="50">
        <v>362732</v>
      </c>
      <c r="D34" s="51">
        <f t="shared" si="0"/>
        <v>4.7096699808461755E-2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2011)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FA_2011_20120427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2008</v>
      </c>
      <c r="C7" s="41">
        <v>2008</v>
      </c>
      <c r="D7" s="42"/>
    </row>
    <row r="8" spans="1:4">
      <c r="A8" s="43" t="s">
        <v>27</v>
      </c>
      <c r="B8" s="55">
        <f>SLA_B!B8</f>
        <v>1332727</v>
      </c>
      <c r="C8" s="56">
        <v>111079</v>
      </c>
      <c r="D8" s="45">
        <f t="shared" ref="D8:D34" si="0">C8/B8</f>
        <v>8.3347152117425397E-2</v>
      </c>
    </row>
    <row r="9" spans="1:4">
      <c r="A9" s="24" t="s">
        <v>28</v>
      </c>
      <c r="B9" s="57">
        <f>SLA_B!B9</f>
        <v>969299</v>
      </c>
      <c r="C9" s="46">
        <v>47386</v>
      </c>
      <c r="D9" s="47">
        <f t="shared" si="0"/>
        <v>4.8886875979444938E-2</v>
      </c>
    </row>
    <row r="10" spans="1:4">
      <c r="A10" s="22" t="s">
        <v>29</v>
      </c>
      <c r="B10" s="58">
        <f>SLA_B!B10</f>
        <v>368742</v>
      </c>
      <c r="C10" s="44">
        <v>21603</v>
      </c>
      <c r="D10" s="48">
        <f t="shared" si="0"/>
        <v>5.8585677790975801E-2</v>
      </c>
    </row>
    <row r="11" spans="1:4">
      <c r="A11" s="24" t="s">
        <v>30</v>
      </c>
      <c r="B11" s="57">
        <f>SLA_B!B11</f>
        <v>35162</v>
      </c>
      <c r="C11" s="46">
        <v>1134</v>
      </c>
      <c r="D11" s="47">
        <f t="shared" si="0"/>
        <v>3.2250725214720437E-2</v>
      </c>
    </row>
    <row r="12" spans="1:4">
      <c r="A12" s="22" t="s">
        <v>31</v>
      </c>
      <c r="B12" s="58">
        <f>SLA_B!B12</f>
        <v>143719</v>
      </c>
      <c r="C12" s="44">
        <v>8008</v>
      </c>
      <c r="D12" s="48">
        <f t="shared" si="0"/>
        <v>5.5719842192055329E-2</v>
      </c>
    </row>
    <row r="13" spans="1:4">
      <c r="A13" s="24" t="s">
        <v>32</v>
      </c>
      <c r="B13" s="57">
        <f>SLA_B!B13</f>
        <v>34429</v>
      </c>
      <c r="C13" s="46">
        <v>1733</v>
      </c>
      <c r="D13" s="47">
        <f t="shared" si="0"/>
        <v>5.0335473002410758E-2</v>
      </c>
    </row>
    <row r="14" spans="1:4">
      <c r="A14" s="22" t="s">
        <v>33</v>
      </c>
      <c r="B14" s="58">
        <f>SLA_B!B14</f>
        <v>40737</v>
      </c>
      <c r="C14" s="44">
        <v>1475</v>
      </c>
      <c r="D14" s="48">
        <f t="shared" si="0"/>
        <v>3.6207869995335935E-2</v>
      </c>
    </row>
    <row r="15" spans="1:4">
      <c r="A15" s="24" t="s">
        <v>34</v>
      </c>
      <c r="B15" s="57">
        <f>SLA_B!B15</f>
        <v>38370</v>
      </c>
      <c r="C15" s="46">
        <v>2330</v>
      </c>
      <c r="D15" s="47">
        <f t="shared" si="0"/>
        <v>6.072452436799583E-2</v>
      </c>
    </row>
    <row r="16" spans="1:4">
      <c r="A16" s="22" t="s">
        <v>35</v>
      </c>
      <c r="B16" s="58">
        <f>SLA_B!B16</f>
        <v>110384</v>
      </c>
      <c r="C16" s="44">
        <v>9487</v>
      </c>
      <c r="D16" s="48">
        <f t="shared" si="0"/>
        <v>8.5945426873459921E-2</v>
      </c>
    </row>
    <row r="17" spans="1:4">
      <c r="A17" s="24" t="s">
        <v>36</v>
      </c>
      <c r="B17" s="57">
        <f>SLA_B!B17</f>
        <v>268537</v>
      </c>
      <c r="C17" s="46">
        <v>22736</v>
      </c>
      <c r="D17" s="47">
        <f t="shared" si="0"/>
        <v>8.4666172631704381E-2</v>
      </c>
    </row>
    <row r="18" spans="1:4">
      <c r="A18" s="22" t="s">
        <v>37</v>
      </c>
      <c r="B18" s="58">
        <f>SLA_B!B18</f>
        <v>251830</v>
      </c>
      <c r="C18" s="44">
        <v>14122</v>
      </c>
      <c r="D18" s="48">
        <f t="shared" si="0"/>
        <v>5.6077512607711551E-2</v>
      </c>
    </row>
    <row r="19" spans="1:4">
      <c r="A19" s="24" t="s">
        <v>38</v>
      </c>
      <c r="B19" s="57">
        <f>SLA_B!B19</f>
        <v>186672</v>
      </c>
      <c r="C19" s="46">
        <v>20109</v>
      </c>
      <c r="D19" s="47">
        <f t="shared" si="0"/>
        <v>0.10772370789406017</v>
      </c>
    </row>
    <row r="20" spans="1:4">
      <c r="A20" s="22" t="s">
        <v>39</v>
      </c>
      <c r="B20" s="58">
        <f>SLA_B!B20</f>
        <v>271214</v>
      </c>
      <c r="C20" s="44">
        <v>15300</v>
      </c>
      <c r="D20" s="48">
        <f t="shared" si="0"/>
        <v>5.6413017027144616E-2</v>
      </c>
    </row>
    <row r="21" spans="1:4">
      <c r="A21" s="24" t="s">
        <v>40</v>
      </c>
      <c r="B21" s="57">
        <f>SLA_B!B21</f>
        <v>75303</v>
      </c>
      <c r="C21" s="46">
        <v>4979</v>
      </c>
      <c r="D21" s="47">
        <f t="shared" si="0"/>
        <v>6.6119543710077958E-2</v>
      </c>
    </row>
    <row r="22" spans="1:4">
      <c r="A22" s="22" t="s">
        <v>41</v>
      </c>
      <c r="B22" s="58">
        <f>SLA_B!B22</f>
        <v>53054</v>
      </c>
      <c r="C22" s="44">
        <v>1813</v>
      </c>
      <c r="D22" s="48">
        <f t="shared" si="0"/>
        <v>3.4172729671655293E-2</v>
      </c>
    </row>
    <row r="23" spans="1:4">
      <c r="A23" s="24" t="s">
        <v>42</v>
      </c>
      <c r="B23" s="57">
        <f>SLA_B!B23</f>
        <v>15549</v>
      </c>
      <c r="C23" s="46">
        <v>485</v>
      </c>
      <c r="D23" s="47">
        <f t="shared" si="0"/>
        <v>3.1191716509100263E-2</v>
      </c>
    </row>
    <row r="24" spans="1:4">
      <c r="A24" s="22" t="s">
        <v>43</v>
      </c>
      <c r="B24" s="58">
        <f>SLA_B!B24</f>
        <v>471152</v>
      </c>
      <c r="C24" s="44">
        <v>29516</v>
      </c>
      <c r="D24" s="48">
        <f t="shared" si="0"/>
        <v>6.2646449553434985E-2</v>
      </c>
    </row>
    <row r="25" spans="1:4">
      <c r="A25" s="24" t="s">
        <v>44</v>
      </c>
      <c r="B25" s="57">
        <f>SLA_B!B25</f>
        <v>190459</v>
      </c>
      <c r="C25" s="46">
        <v>10679</v>
      </c>
      <c r="D25" s="47">
        <f t="shared" si="0"/>
        <v>5.6069810300379608E-2</v>
      </c>
    </row>
    <row r="26" spans="1:4">
      <c r="A26" s="22" t="s">
        <v>45</v>
      </c>
      <c r="B26" s="58">
        <f>SLA_B!B26</f>
        <v>591632</v>
      </c>
      <c r="C26" s="44">
        <v>37048</v>
      </c>
      <c r="D26" s="48">
        <f t="shared" si="0"/>
        <v>6.262000703139789E-2</v>
      </c>
    </row>
    <row r="27" spans="1:4">
      <c r="A27" s="24" t="s">
        <v>46</v>
      </c>
      <c r="B27" s="57">
        <f>SLA_B!B27</f>
        <v>241811</v>
      </c>
      <c r="C27" s="46">
        <v>11200</v>
      </c>
      <c r="D27" s="47">
        <f t="shared" si="0"/>
        <v>4.6317165058661514E-2</v>
      </c>
    </row>
    <row r="28" spans="1:4">
      <c r="A28" s="22" t="s">
        <v>47</v>
      </c>
      <c r="B28" s="58">
        <f>SLA_B!B28</f>
        <v>332736</v>
      </c>
      <c r="C28" s="44">
        <v>17163</v>
      </c>
      <c r="D28" s="48">
        <f t="shared" si="0"/>
        <v>5.158143392960185E-2</v>
      </c>
    </row>
    <row r="29" spans="1:4">
      <c r="A29" s="24" t="s">
        <v>48</v>
      </c>
      <c r="B29" s="57">
        <f>SLA_B!B29</f>
        <v>688245</v>
      </c>
      <c r="C29" s="46">
        <v>87169</v>
      </c>
      <c r="D29" s="47">
        <f t="shared" si="0"/>
        <v>0.126654025819294</v>
      </c>
    </row>
    <row r="30" spans="1:4">
      <c r="A30" s="22" t="s">
        <v>49</v>
      </c>
      <c r="B30" s="58">
        <f>SLA_B!B30</f>
        <v>303241</v>
      </c>
      <c r="C30" s="44">
        <v>24511</v>
      </c>
      <c r="D30" s="48">
        <f t="shared" si="0"/>
        <v>8.0830098832281913E-2</v>
      </c>
    </row>
    <row r="31" spans="1:4">
      <c r="A31" s="24" t="s">
        <v>50</v>
      </c>
      <c r="B31" s="57">
        <f>SLA_B!B31</f>
        <v>170924</v>
      </c>
      <c r="C31" s="46">
        <v>14763</v>
      </c>
      <c r="D31" s="47">
        <f t="shared" si="0"/>
        <v>8.6371720764784346E-2</v>
      </c>
    </row>
    <row r="32" spans="1:4">
      <c r="A32" s="22" t="s">
        <v>51</v>
      </c>
      <c r="B32" s="58">
        <f>SLA_B!B32</f>
        <v>446106</v>
      </c>
      <c r="C32" s="44">
        <v>77513</v>
      </c>
      <c r="D32" s="48">
        <f t="shared" si="0"/>
        <v>0.17375466817303512</v>
      </c>
    </row>
    <row r="33" spans="1:4">
      <c r="A33" s="24" t="s">
        <v>52</v>
      </c>
      <c r="B33" s="57">
        <f>SLA_B!B33</f>
        <v>69822</v>
      </c>
      <c r="C33" s="46">
        <v>2767</v>
      </c>
      <c r="D33" s="47">
        <f t="shared" si="0"/>
        <v>3.9629343186961132E-2</v>
      </c>
    </row>
    <row r="34" spans="1:4" ht="13.5" customHeight="1">
      <c r="A34" s="49" t="s">
        <v>63</v>
      </c>
      <c r="B34" s="59">
        <f>SLA_B!B34</f>
        <v>7701856</v>
      </c>
      <c r="C34" s="50">
        <v>596108</v>
      </c>
      <c r="D34" s="51">
        <f t="shared" si="0"/>
        <v>7.7397967450962474E-2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2011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FA_2011_20120427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85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87</v>
      </c>
      <c r="B8" s="89"/>
      <c r="C8" s="90"/>
      <c r="D8" s="91"/>
      <c r="E8" s="89"/>
      <c r="F8" s="90"/>
      <c r="G8" s="91"/>
      <c r="H8" s="92">
        <v>0.52106587640144897</v>
      </c>
      <c r="I8" s="93">
        <v>0.304127276949544</v>
      </c>
      <c r="J8" s="94">
        <v>0.41408589663996798</v>
      </c>
      <c r="K8" s="95"/>
    </row>
    <row r="9" spans="1:11">
      <c r="A9" s="96" t="s">
        <v>27</v>
      </c>
      <c r="B9" s="97">
        <f>SLA_A!B6</f>
        <v>5.0741267829762002E-2</v>
      </c>
      <c r="C9" s="98">
        <f>SLA_B!D8</f>
        <v>4.4867403451719669E-2</v>
      </c>
      <c r="D9" s="99">
        <f>SLA_C!D8</f>
        <v>8.3347152117425397E-2</v>
      </c>
      <c r="E9" s="100">
        <f t="shared" ref="E9:E34" si="0">(B9-B$36)/B$37</f>
        <v>0.19515925296872733</v>
      </c>
      <c r="F9" s="100">
        <f t="shared" ref="F9:F34" si="1">(C9-C$36)/C$37</f>
        <v>-0.34798188516496442</v>
      </c>
      <c r="G9" s="101">
        <f t="shared" ref="G9:G34" si="2">(D9-D$36)/D$37</f>
        <v>0.5227327342519561</v>
      </c>
      <c r="H9" s="102">
        <f t="shared" ref="H9:H34" si="3">H$8*E9</f>
        <v>0.10169082718600199</v>
      </c>
      <c r="I9" s="100">
        <f t="shared" ref="I9:I34" si="4">I$8*F9</f>
        <v>-0.10583078316298955</v>
      </c>
      <c r="J9" s="101">
        <f t="shared" ref="J9:J34" si="5">J$8*G9</f>
        <v>0.21645625296578333</v>
      </c>
      <c r="K9" s="103">
        <f t="shared" ref="K9:K34" si="6">SUM(H9:J9)</f>
        <v>0.21231629698879578</v>
      </c>
    </row>
    <row r="10" spans="1:11">
      <c r="A10" s="104" t="s">
        <v>28</v>
      </c>
      <c r="B10" s="105">
        <f>SLA_A!B7</f>
        <v>6.2588504682249704E-2</v>
      </c>
      <c r="C10" s="106">
        <f>SLA_B!D9</f>
        <v>5.6264372500126378E-2</v>
      </c>
      <c r="D10" s="107">
        <f>SLA_C!D9</f>
        <v>4.8886875979444938E-2</v>
      </c>
      <c r="E10" s="108">
        <f t="shared" si="0"/>
        <v>0.69516635118108139</v>
      </c>
      <c r="F10" s="108">
        <f t="shared" si="1"/>
        <v>1.0679150690627177</v>
      </c>
      <c r="G10" s="109">
        <f t="shared" si="2"/>
        <v>-0.56095423771598718</v>
      </c>
      <c r="H10" s="110">
        <f t="shared" si="3"/>
        <v>0.36222746402296763</v>
      </c>
      <c r="I10" s="108">
        <f t="shared" si="4"/>
        <v>0.32478210196742857</v>
      </c>
      <c r="J10" s="109">
        <f t="shared" si="5"/>
        <v>-0.23228323849861429</v>
      </c>
      <c r="K10" s="111">
        <f t="shared" si="6"/>
        <v>0.45472632749178188</v>
      </c>
    </row>
    <row r="11" spans="1:11">
      <c r="A11" s="112" t="s">
        <v>29</v>
      </c>
      <c r="B11" s="113">
        <f>SLA_A!B8</f>
        <v>4.2624332408538503E-2</v>
      </c>
      <c r="C11" s="114">
        <f>SLA_B!D10</f>
        <v>4.2644992976118803E-2</v>
      </c>
      <c r="D11" s="115">
        <f>SLA_C!D10</f>
        <v>5.8585677790975801E-2</v>
      </c>
      <c r="E11" s="116">
        <f t="shared" si="0"/>
        <v>-0.14741221554131753</v>
      </c>
      <c r="F11" s="116">
        <f t="shared" si="1"/>
        <v>-0.62408197897778983</v>
      </c>
      <c r="G11" s="117">
        <f t="shared" si="2"/>
        <v>-0.25595188878614339</v>
      </c>
      <c r="H11" s="118">
        <f t="shared" si="3"/>
        <v>-7.6811475283315916E-2</v>
      </c>
      <c r="I11" s="116">
        <f t="shared" si="4"/>
        <v>-0.18980035285979779</v>
      </c>
      <c r="J11" s="117">
        <f t="shared" si="5"/>
        <v>-0.10598606736470355</v>
      </c>
      <c r="K11" s="119">
        <f t="shared" si="6"/>
        <v>-0.37259789550781724</v>
      </c>
    </row>
    <row r="12" spans="1:11">
      <c r="A12" s="104" t="s">
        <v>30</v>
      </c>
      <c r="B12" s="105">
        <f>SLA_A!B9</f>
        <v>2.4217516256580002E-2</v>
      </c>
      <c r="C12" s="106">
        <f>SLA_B!D11</f>
        <v>5.1134747739036458E-2</v>
      </c>
      <c r="D12" s="107">
        <f>SLA_C!D11</f>
        <v>3.2250725214720437E-2</v>
      </c>
      <c r="E12" s="108">
        <f t="shared" si="0"/>
        <v>-0.92426329449450695</v>
      </c>
      <c r="F12" s="108">
        <f t="shared" si="1"/>
        <v>0.43063861032095374</v>
      </c>
      <c r="G12" s="109">
        <f t="shared" si="2"/>
        <v>-1.0841183521078759</v>
      </c>
      <c r="H12" s="110">
        <f t="shared" si="3"/>
        <v>-0.48160206357147078</v>
      </c>
      <c r="I12" s="108">
        <f t="shared" si="4"/>
        <v>0.13096894790624747</v>
      </c>
      <c r="J12" s="109">
        <f t="shared" si="5"/>
        <v>-0.44891811989643432</v>
      </c>
      <c r="K12" s="111">
        <f t="shared" si="6"/>
        <v>-0.79955123556165764</v>
      </c>
    </row>
    <row r="13" spans="1:11">
      <c r="A13" s="112" t="s">
        <v>31</v>
      </c>
      <c r="B13" s="113">
        <f>SLA_A!B10</f>
        <v>2.70557676094005E-2</v>
      </c>
      <c r="C13" s="114">
        <f>SLA_B!D12</f>
        <v>3.8289996451408653E-2</v>
      </c>
      <c r="D13" s="115">
        <f>SLA_C!D12</f>
        <v>5.5719842192055329E-2</v>
      </c>
      <c r="E13" s="116">
        <f t="shared" si="0"/>
        <v>-0.80447622172883748</v>
      </c>
      <c r="F13" s="116">
        <f t="shared" si="1"/>
        <v>-1.1651228722906726</v>
      </c>
      <c r="G13" s="117">
        <f t="shared" si="2"/>
        <v>-0.34607504072830514</v>
      </c>
      <c r="H13" s="118">
        <f t="shared" si="3"/>
        <v>-0.41918510751926308</v>
      </c>
      <c r="I13" s="116">
        <f t="shared" si="4"/>
        <v>-0.35434564646139355</v>
      </c>
      <c r="J13" s="117">
        <f t="shared" si="5"/>
        <v>-0.14330479354469366</v>
      </c>
      <c r="K13" s="119">
        <f t="shared" si="6"/>
        <v>-0.91683554752535024</v>
      </c>
    </row>
    <row r="14" spans="1:11">
      <c r="A14" s="104" t="s">
        <v>32</v>
      </c>
      <c r="B14" s="105">
        <f>SLA_A!B11</f>
        <v>2.5228180757017798E-2</v>
      </c>
      <c r="C14" s="106">
        <f>SLA_B!D13</f>
        <v>4.2202794156089345E-2</v>
      </c>
      <c r="D14" s="107">
        <f>SLA_C!D13</f>
        <v>5.0335473002410758E-2</v>
      </c>
      <c r="E14" s="108">
        <f t="shared" si="0"/>
        <v>-0.88160867127542031</v>
      </c>
      <c r="F14" s="108">
        <f t="shared" si="1"/>
        <v>-0.67901833616043172</v>
      </c>
      <c r="G14" s="109">
        <f t="shared" si="2"/>
        <v>-0.51539959052935536</v>
      </c>
      <c r="H14" s="110">
        <f t="shared" si="3"/>
        <v>-0.45937619494124382</v>
      </c>
      <c r="I14" s="108">
        <f t="shared" si="4"/>
        <v>-0.20650799757528218</v>
      </c>
      <c r="J14" s="109">
        <f t="shared" si="5"/>
        <v>-0.21341970157222045</v>
      </c>
      <c r="K14" s="111">
        <f t="shared" si="6"/>
        <v>-0.87930389408874643</v>
      </c>
    </row>
    <row r="15" spans="1:11">
      <c r="A15" s="112" t="s">
        <v>33</v>
      </c>
      <c r="B15" s="113">
        <f>SLA_A!B12</f>
        <v>1.9099243012949001E-2</v>
      </c>
      <c r="C15" s="114">
        <f>SLA_B!D14</f>
        <v>4.016005105923362E-2</v>
      </c>
      <c r="D15" s="115">
        <f>SLA_C!D14</f>
        <v>3.6207869995335935E-2</v>
      </c>
      <c r="E15" s="116">
        <f t="shared" si="0"/>
        <v>-1.1402776262978329</v>
      </c>
      <c r="F15" s="116">
        <f t="shared" si="1"/>
        <v>-0.93279753980861468</v>
      </c>
      <c r="G15" s="117">
        <f t="shared" si="2"/>
        <v>-0.95967633580558631</v>
      </c>
      <c r="H15" s="118">
        <f t="shared" si="3"/>
        <v>-0.59415976068784426</v>
      </c>
      <c r="I15" s="116">
        <f t="shared" si="4"/>
        <v>-0.28368917572722785</v>
      </c>
      <c r="J15" s="117">
        <f t="shared" si="5"/>
        <v>-0.39738843599621521</v>
      </c>
      <c r="K15" s="119">
        <f t="shared" si="6"/>
        <v>-1.2752373724112873</v>
      </c>
    </row>
    <row r="16" spans="1:11">
      <c r="A16" s="104" t="s">
        <v>34</v>
      </c>
      <c r="B16" s="105">
        <f>SLA_A!B13</f>
        <v>4.01395022038094E-2</v>
      </c>
      <c r="C16" s="106">
        <f>SLA_B!D15</f>
        <v>5.1915559030492574E-2</v>
      </c>
      <c r="D16" s="107">
        <f>SLA_C!D15</f>
        <v>6.072452436799583E-2</v>
      </c>
      <c r="E16" s="108">
        <f t="shared" si="0"/>
        <v>-0.2522833138140021</v>
      </c>
      <c r="F16" s="108">
        <f t="shared" si="1"/>
        <v>0.52764232461583926</v>
      </c>
      <c r="G16" s="109">
        <f t="shared" si="2"/>
        <v>-0.18869067006363224</v>
      </c>
      <c r="H16" s="110">
        <f t="shared" si="3"/>
        <v>-0.13145622601395479</v>
      </c>
      <c r="I16" s="108">
        <f t="shared" si="4"/>
        <v>0.16047042338874254</v>
      </c>
      <c r="J16" s="109">
        <f t="shared" si="5"/>
        <v>-7.8134145300895519E-2</v>
      </c>
      <c r="K16" s="111">
        <f t="shared" si="6"/>
        <v>-4.9119947926107771E-2</v>
      </c>
    </row>
    <row r="17" spans="1:11">
      <c r="A17" s="112" t="s">
        <v>35</v>
      </c>
      <c r="B17" s="113">
        <f>SLA_A!B14</f>
        <v>3.2452612380697403E-2</v>
      </c>
      <c r="C17" s="114">
        <f>SLA_B!D16</f>
        <v>3.4533990433396146E-2</v>
      </c>
      <c r="D17" s="115">
        <f>SLA_C!D16</f>
        <v>8.5945426873459921E-2</v>
      </c>
      <c r="E17" s="116">
        <f t="shared" si="0"/>
        <v>-0.57670490870473323</v>
      </c>
      <c r="F17" s="116">
        <f t="shared" si="1"/>
        <v>-1.6317484688310286</v>
      </c>
      <c r="G17" s="117">
        <f t="shared" si="2"/>
        <v>0.60444178647874469</v>
      </c>
      <c r="H17" s="118">
        <f t="shared" si="3"/>
        <v>-0.30050124867924943</v>
      </c>
      <c r="I17" s="116">
        <f t="shared" si="4"/>
        <v>-0.49625921849216864</v>
      </c>
      <c r="J17" s="117">
        <f t="shared" si="5"/>
        <v>0.25029081912071505</v>
      </c>
      <c r="K17" s="119">
        <f t="shared" si="6"/>
        <v>-0.54646964805070308</v>
      </c>
    </row>
    <row r="18" spans="1:11">
      <c r="A18" s="104" t="s">
        <v>36</v>
      </c>
      <c r="B18" s="105">
        <f>SLA_A!B15</f>
        <v>4.4558517589173001E-2</v>
      </c>
      <c r="C18" s="106">
        <f>SLA_B!D17</f>
        <v>3.7104756513999936E-2</v>
      </c>
      <c r="D18" s="107">
        <f>SLA_C!D17</f>
        <v>8.4666172631704381E-2</v>
      </c>
      <c r="E18" s="108">
        <f t="shared" si="0"/>
        <v>-6.5780833336671299E-2</v>
      </c>
      <c r="F18" s="108">
        <f t="shared" si="1"/>
        <v>-1.3123705844041509</v>
      </c>
      <c r="G18" s="109">
        <f t="shared" si="2"/>
        <v>0.56421253381476844</v>
      </c>
      <c r="H18" s="110">
        <f t="shared" si="3"/>
        <v>-3.427614757299028E-2</v>
      </c>
      <c r="I18" s="108">
        <f t="shared" si="4"/>
        <v>-0.39912769218351613</v>
      </c>
      <c r="J18" s="109">
        <f t="shared" si="5"/>
        <v>0.23363245296019663</v>
      </c>
      <c r="K18" s="111">
        <f t="shared" si="6"/>
        <v>-0.19977138679630979</v>
      </c>
    </row>
    <row r="19" spans="1:11">
      <c r="A19" s="112" t="s">
        <v>37</v>
      </c>
      <c r="B19" s="113">
        <f>SLA_A!B16</f>
        <v>4.08309109638871E-2</v>
      </c>
      <c r="C19" s="114">
        <f>SLA_B!D18</f>
        <v>4.8099908668546243E-2</v>
      </c>
      <c r="D19" s="115">
        <f>SLA_C!D18</f>
        <v>5.6077512607711551E-2</v>
      </c>
      <c r="E19" s="116">
        <f t="shared" si="0"/>
        <v>-0.2231027300112515</v>
      </c>
      <c r="F19" s="116">
        <f t="shared" si="1"/>
        <v>5.3606841766753198E-2</v>
      </c>
      <c r="G19" s="117">
        <f t="shared" si="2"/>
        <v>-0.33482722692225703</v>
      </c>
      <c r="H19" s="118">
        <f t="shared" si="3"/>
        <v>-0.11625121954086862</v>
      </c>
      <c r="I19" s="116">
        <f t="shared" si="4"/>
        <v>1.6303302812387732E-2</v>
      </c>
      <c r="J19" s="117">
        <f t="shared" si="5"/>
        <v>-0.13864723247957683</v>
      </c>
      <c r="K19" s="119">
        <f t="shared" si="6"/>
        <v>-0.23859514920805772</v>
      </c>
    </row>
    <row r="20" spans="1:11">
      <c r="A20" s="104" t="s">
        <v>38</v>
      </c>
      <c r="B20" s="105">
        <f>SLA_A!B17</f>
        <v>9.2749619195938701E-2</v>
      </c>
      <c r="C20" s="106">
        <f>SLA_B!D19</f>
        <v>6.9849790005999834E-2</v>
      </c>
      <c r="D20" s="107">
        <f>SLA_C!D19</f>
        <v>0.10772370789406017</v>
      </c>
      <c r="E20" s="108">
        <f t="shared" si="0"/>
        <v>1.9681021027503147</v>
      </c>
      <c r="F20" s="108">
        <f t="shared" si="1"/>
        <v>2.7556928621564687</v>
      </c>
      <c r="G20" s="109">
        <f t="shared" si="2"/>
        <v>1.2893126598107638</v>
      </c>
      <c r="H20" s="110">
        <f t="shared" si="3"/>
        <v>1.0255108470171272</v>
      </c>
      <c r="I20" s="108">
        <f t="shared" si="4"/>
        <v>0.83808136627694196</v>
      </c>
      <c r="J20" s="109">
        <f t="shared" si="5"/>
        <v>0.53388618878700211</v>
      </c>
      <c r="K20" s="111">
        <f t="shared" si="6"/>
        <v>2.3974784020810711</v>
      </c>
    </row>
    <row r="21" spans="1:11">
      <c r="A21" s="112" t="s">
        <v>39</v>
      </c>
      <c r="B21" s="113">
        <f>SLA_A!B18</f>
        <v>3.8250373030018603E-2</v>
      </c>
      <c r="C21" s="114">
        <f>SLA_B!D20</f>
        <v>4.8102236610204491E-2</v>
      </c>
      <c r="D21" s="115">
        <f>SLA_C!D20</f>
        <v>5.6413017027144616E-2</v>
      </c>
      <c r="E21" s="116">
        <f t="shared" si="0"/>
        <v>-0.33201312829281826</v>
      </c>
      <c r="F21" s="116">
        <f t="shared" si="1"/>
        <v>5.3896052476156114E-2</v>
      </c>
      <c r="G21" s="117">
        <f t="shared" si="2"/>
        <v>-0.32427647663454945</v>
      </c>
      <c r="H21" s="118">
        <f t="shared" si="3"/>
        <v>-0.17300071167068407</v>
      </c>
      <c r="I21" s="116">
        <f t="shared" si="4"/>
        <v>1.6391259677903086E-2</v>
      </c>
      <c r="J21" s="117">
        <f t="shared" si="5"/>
        <v>-0.13427831558646702</v>
      </c>
      <c r="K21" s="119">
        <f t="shared" si="6"/>
        <v>-0.290887767579248</v>
      </c>
    </row>
    <row r="22" spans="1:11">
      <c r="A22" s="104" t="s">
        <v>40</v>
      </c>
      <c r="B22" s="105">
        <f>SLA_A!B19</f>
        <v>5.2927763451681403E-2</v>
      </c>
      <c r="C22" s="106">
        <f>SLA_B!D21</f>
        <v>5.9386744220017794E-2</v>
      </c>
      <c r="D22" s="107">
        <f>SLA_C!D21</f>
        <v>6.6119543710077958E-2</v>
      </c>
      <c r="E22" s="108">
        <f t="shared" si="0"/>
        <v>0.28743927950844922</v>
      </c>
      <c r="F22" s="108">
        <f t="shared" si="1"/>
        <v>1.4558214141079342</v>
      </c>
      <c r="G22" s="109">
        <f t="shared" si="2"/>
        <v>-1.9031200385566546E-2</v>
      </c>
      <c r="H22" s="110">
        <f t="shared" si="3"/>
        <v>0.14977480008927113</v>
      </c>
      <c r="I22" s="108">
        <f t="shared" si="4"/>
        <v>0.4427550023974805</v>
      </c>
      <c r="J22" s="109">
        <f t="shared" si="5"/>
        <v>-7.8805516757922273E-3</v>
      </c>
      <c r="K22" s="111">
        <f t="shared" si="6"/>
        <v>0.58464925081095931</v>
      </c>
    </row>
    <row r="23" spans="1:11">
      <c r="A23" s="112" t="s">
        <v>41</v>
      </c>
      <c r="B23" s="113">
        <f>SLA_A!B20</f>
        <v>3.0551420512966301E-2</v>
      </c>
      <c r="C23" s="114">
        <f>SLA_B!D22</f>
        <v>5.4604742337995248E-2</v>
      </c>
      <c r="D23" s="115">
        <f>SLA_C!D22</f>
        <v>3.4172729671655293E-2</v>
      </c>
      <c r="E23" s="116">
        <f t="shared" si="0"/>
        <v>-0.65694382354752567</v>
      </c>
      <c r="F23" s="116">
        <f t="shared" si="1"/>
        <v>0.86173171612693245</v>
      </c>
      <c r="G23" s="117">
        <f t="shared" si="2"/>
        <v>-1.0236762598360438</v>
      </c>
      <c r="H23" s="118">
        <f t="shared" si="3"/>
        <v>-0.34231100916331031</v>
      </c>
      <c r="I23" s="116">
        <f t="shared" si="4"/>
        <v>0.26207612028674143</v>
      </c>
      <c r="J23" s="117">
        <f t="shared" si="5"/>
        <v>-0.42388990192325704</v>
      </c>
      <c r="K23" s="119">
        <f t="shared" si="6"/>
        <v>-0.50412479079982586</v>
      </c>
    </row>
    <row r="24" spans="1:11">
      <c r="A24" s="104" t="s">
        <v>42</v>
      </c>
      <c r="B24" s="105">
        <f>SLA_A!B21</f>
        <v>2.04945531101197E-2</v>
      </c>
      <c r="C24" s="106">
        <f>SLA_B!D23</f>
        <v>4.3989967200463054E-2</v>
      </c>
      <c r="D24" s="107">
        <f>SLA_C!D23</f>
        <v>3.1191716509100263E-2</v>
      </c>
      <c r="E24" s="108">
        <f t="shared" si="0"/>
        <v>-1.0813892153139484</v>
      </c>
      <c r="F24" s="108">
        <f t="shared" si="1"/>
        <v>-0.45698975474910425</v>
      </c>
      <c r="G24" s="109">
        <f t="shared" si="2"/>
        <v>-1.1174214496479546</v>
      </c>
      <c r="H24" s="110">
        <f t="shared" si="3"/>
        <v>-0.56347501920863774</v>
      </c>
      <c r="I24" s="108">
        <f t="shared" si="4"/>
        <v>-0.13898304970568501</v>
      </c>
      <c r="J24" s="109">
        <f t="shared" si="5"/>
        <v>-0.46270846290220613</v>
      </c>
      <c r="K24" s="111">
        <f t="shared" si="6"/>
        <v>-1.1651665318165287</v>
      </c>
    </row>
    <row r="25" spans="1:11">
      <c r="A25" s="112" t="s">
        <v>43</v>
      </c>
      <c r="B25" s="113">
        <f>SLA_A!B22</f>
        <v>3.9017108454664301E-2</v>
      </c>
      <c r="C25" s="114">
        <f>SLA_B!D24</f>
        <v>4.4263846911400145E-2</v>
      </c>
      <c r="D25" s="115">
        <f>SLA_C!D24</f>
        <v>6.2646449553434985E-2</v>
      </c>
      <c r="E25" s="116">
        <f t="shared" si="0"/>
        <v>-0.29965341779262589</v>
      </c>
      <c r="F25" s="116">
        <f t="shared" si="1"/>
        <v>-0.42296444092281127</v>
      </c>
      <c r="G25" s="117">
        <f t="shared" si="2"/>
        <v>-0.12825107067626801</v>
      </c>
      <c r="H25" s="118">
        <f t="shared" si="3"/>
        <v>-0.15613917075880415</v>
      </c>
      <c r="I25" s="116">
        <f t="shared" si="4"/>
        <v>-0.12863502366434088</v>
      </c>
      <c r="J25" s="117">
        <f t="shared" si="5"/>
        <v>-5.3106959596018341E-2</v>
      </c>
      <c r="K25" s="119">
        <f t="shared" si="6"/>
        <v>-0.33788115401916335</v>
      </c>
    </row>
    <row r="26" spans="1:11">
      <c r="A26" s="104" t="s">
        <v>44</v>
      </c>
      <c r="B26" s="105">
        <f>SLA_A!B23</f>
        <v>2.8951184102497401E-2</v>
      </c>
      <c r="C26" s="106">
        <f>SLA_B!D25</f>
        <v>4.9144435285284498E-2</v>
      </c>
      <c r="D26" s="107">
        <f>SLA_C!D25</f>
        <v>5.6069810300379608E-2</v>
      </c>
      <c r="E26" s="108">
        <f t="shared" si="0"/>
        <v>-0.72448105387514394</v>
      </c>
      <c r="F26" s="108">
        <f t="shared" si="1"/>
        <v>0.18337310233725074</v>
      </c>
      <c r="G26" s="109">
        <f t="shared" si="2"/>
        <v>-0.33506944465946548</v>
      </c>
      <c r="H26" s="110">
        <f t="shared" si="3"/>
        <v>-0.37750235527369724</v>
      </c>
      <c r="I26" s="108">
        <f t="shared" si="4"/>
        <v>5.5768762279618127E-2</v>
      </c>
      <c r="J26" s="109">
        <f t="shared" si="5"/>
        <v>-0.1387475314284709</v>
      </c>
      <c r="K26" s="111">
        <f t="shared" si="6"/>
        <v>-0.46048112442255001</v>
      </c>
    </row>
    <row r="27" spans="1:11">
      <c r="A27" s="112" t="s">
        <v>45</v>
      </c>
      <c r="B27" s="113">
        <f>SLA_A!B24</f>
        <v>3.2516589119464999E-2</v>
      </c>
      <c r="C27" s="114">
        <f>SLA_B!D26</f>
        <v>3.8880587933039459E-2</v>
      </c>
      <c r="D27" s="115">
        <f>SLA_C!D26</f>
        <v>6.262000703139789E-2</v>
      </c>
      <c r="E27" s="116">
        <f t="shared" si="0"/>
        <v>-0.57400480032481516</v>
      </c>
      <c r="F27" s="116">
        <f t="shared" si="1"/>
        <v>-1.0917510243474009</v>
      </c>
      <c r="G27" s="117">
        <f t="shared" si="2"/>
        <v>-0.12908261992221248</v>
      </c>
      <c r="H27" s="118">
        <f t="shared" si="3"/>
        <v>-0.29909431433988853</v>
      </c>
      <c r="I27" s="116">
        <f t="shared" si="4"/>
        <v>-0.33203126614165035</v>
      </c>
      <c r="J27" s="117">
        <f t="shared" si="5"/>
        <v>-5.3451292411125548E-2</v>
      </c>
      <c r="K27" s="119">
        <f t="shared" si="6"/>
        <v>-0.68457687289266445</v>
      </c>
    </row>
    <row r="28" spans="1:11">
      <c r="A28" s="104" t="s">
        <v>46</v>
      </c>
      <c r="B28" s="105">
        <f>SLA_A!B25</f>
        <v>2.9045768229661199E-2</v>
      </c>
      <c r="C28" s="106">
        <f>SLA_B!D27</f>
        <v>4.5097204014705697E-2</v>
      </c>
      <c r="D28" s="107">
        <f>SLA_C!D27</f>
        <v>4.6317165058661514E-2</v>
      </c>
      <c r="E28" s="108">
        <f t="shared" si="0"/>
        <v>-0.72048917496287346</v>
      </c>
      <c r="F28" s="108">
        <f t="shared" si="1"/>
        <v>-0.31943272302986053</v>
      </c>
      <c r="G28" s="109">
        <f t="shared" si="2"/>
        <v>-0.64176503085723868</v>
      </c>
      <c r="H28" s="110">
        <f t="shared" si="3"/>
        <v>-0.37542232338978654</v>
      </c>
      <c r="I28" s="108">
        <f t="shared" si="4"/>
        <v>-9.7148204223649379E-2</v>
      </c>
      <c r="J28" s="109">
        <f t="shared" si="5"/>
        <v>-0.26574584823469638</v>
      </c>
      <c r="K28" s="111">
        <f t="shared" si="6"/>
        <v>-0.73831637584813237</v>
      </c>
    </row>
    <row r="29" spans="1:11">
      <c r="A29" s="112" t="s">
        <v>47</v>
      </c>
      <c r="B29" s="113">
        <f>SLA_A!B26</f>
        <v>8.5186093050019104E-2</v>
      </c>
      <c r="C29" s="114">
        <f>SLA_B!D28</f>
        <v>5.680178880553953E-2</v>
      </c>
      <c r="D29" s="115">
        <f>SLA_C!D28</f>
        <v>5.158143392960185E-2</v>
      </c>
      <c r="E29" s="116">
        <f t="shared" si="0"/>
        <v>1.6488870142395777</v>
      </c>
      <c r="F29" s="116">
        <f t="shared" si="1"/>
        <v>1.1346807246291117</v>
      </c>
      <c r="G29" s="117">
        <f t="shared" si="2"/>
        <v>-0.47621732690001878</v>
      </c>
      <c r="H29" s="118">
        <f t="shared" si="3"/>
        <v>0.85917875716171399</v>
      </c>
      <c r="I29" s="116">
        <f t="shared" si="4"/>
        <v>0.34508735898858711</v>
      </c>
      <c r="J29" s="117">
        <f t="shared" si="5"/>
        <v>-0.19719487880488301</v>
      </c>
      <c r="K29" s="119">
        <f t="shared" si="6"/>
        <v>1.007071237345418</v>
      </c>
    </row>
    <row r="30" spans="1:11">
      <c r="A30" s="104" t="s">
        <v>48</v>
      </c>
      <c r="B30" s="105">
        <f>SLA_A!B27</f>
        <v>7.50345520965984E-2</v>
      </c>
      <c r="C30" s="106">
        <f>SLA_B!D29</f>
        <v>4.5443119819250415E-2</v>
      </c>
      <c r="D30" s="107">
        <f>SLA_C!D29</f>
        <v>0.126654025819294</v>
      </c>
      <c r="E30" s="108">
        <f t="shared" si="0"/>
        <v>1.2204459694876171</v>
      </c>
      <c r="F30" s="108">
        <f t="shared" si="1"/>
        <v>-0.27645803984928674</v>
      </c>
      <c r="G30" s="109">
        <f t="shared" si="2"/>
        <v>1.8846224254274411</v>
      </c>
      <c r="H30" s="110">
        <f t="shared" si="3"/>
        <v>0.63593274869168126</v>
      </c>
      <c r="I30" s="108">
        <f t="shared" si="4"/>
        <v>-8.4078430850172095E-2</v>
      </c>
      <c r="J30" s="109">
        <f t="shared" si="5"/>
        <v>0.78039556686091316</v>
      </c>
      <c r="K30" s="111">
        <f t="shared" si="6"/>
        <v>1.3322498847024224</v>
      </c>
    </row>
    <row r="31" spans="1:11">
      <c r="A31" s="112" t="s">
        <v>49</v>
      </c>
      <c r="B31" s="113">
        <f>SLA_A!B28</f>
        <v>2.47965770930746E-2</v>
      </c>
      <c r="C31" s="114">
        <f>SLA_B!D30</f>
        <v>4.3025184589155163E-2</v>
      </c>
      <c r="D31" s="115">
        <f>SLA_C!D30</f>
        <v>8.0830098832281913E-2</v>
      </c>
      <c r="E31" s="116">
        <f t="shared" si="0"/>
        <v>-0.89982430233547994</v>
      </c>
      <c r="F31" s="116">
        <f t="shared" si="1"/>
        <v>-0.57684905725669877</v>
      </c>
      <c r="G31" s="117">
        <f t="shared" si="2"/>
        <v>0.44357788819276373</v>
      </c>
      <c r="H31" s="118">
        <f t="shared" si="3"/>
        <v>-0.46886773870375925</v>
      </c>
      <c r="I31" s="116">
        <f t="shared" si="4"/>
        <v>-0.17543553299439138</v>
      </c>
      <c r="J31" s="117">
        <f t="shared" si="5"/>
        <v>0.18367934756196402</v>
      </c>
      <c r="K31" s="119">
        <f t="shared" si="6"/>
        <v>-0.46062392413618658</v>
      </c>
    </row>
    <row r="32" spans="1:11">
      <c r="A32" s="104" t="s">
        <v>50</v>
      </c>
      <c r="B32" s="105">
        <f>SLA_A!B29</f>
        <v>8.0050716444698897E-2</v>
      </c>
      <c r="C32" s="106">
        <f>SLA_B!D31</f>
        <v>5.6615805855233903E-2</v>
      </c>
      <c r="D32" s="107">
        <f>SLA_C!D31</f>
        <v>8.6371720764784346E-2</v>
      </c>
      <c r="E32" s="108">
        <f t="shared" si="0"/>
        <v>1.4321508430441321</v>
      </c>
      <c r="F32" s="108">
        <f t="shared" si="1"/>
        <v>1.1115752224769557</v>
      </c>
      <c r="G32" s="109">
        <f t="shared" si="2"/>
        <v>0.61784763193419179</v>
      </c>
      <c r="H32" s="110">
        <f t="shared" si="3"/>
        <v>0.7462449341698647</v>
      </c>
      <c r="I32" s="108">
        <f t="shared" si="4"/>
        <v>0.33806034553650011</v>
      </c>
      <c r="J32" s="109">
        <f t="shared" si="5"/>
        <v>0.25584199065635072</v>
      </c>
      <c r="K32" s="111">
        <f t="shared" si="6"/>
        <v>1.3401472703627155</v>
      </c>
    </row>
    <row r="33" spans="1:11">
      <c r="A33" s="112" t="s">
        <v>51</v>
      </c>
      <c r="B33" s="113">
        <f>SLA_A!B30</f>
        <v>0.1045114208343262</v>
      </c>
      <c r="C33" s="114">
        <f>SLA_B!D32</f>
        <v>4.3776591213747405E-2</v>
      </c>
      <c r="D33" s="115">
        <f>SLA_C!D32</f>
        <v>0.17375466817303512</v>
      </c>
      <c r="E33" s="116">
        <f t="shared" si="0"/>
        <v>2.4645034476533287</v>
      </c>
      <c r="F33" s="116">
        <f t="shared" si="1"/>
        <v>-0.48349841757101908</v>
      </c>
      <c r="G33" s="117">
        <f t="shared" si="2"/>
        <v>3.3658163742424465</v>
      </c>
      <c r="H33" s="118">
        <f t="shared" si="3"/>
        <v>1.2841686488458743</v>
      </c>
      <c r="I33" s="116">
        <f t="shared" si="4"/>
        <v>-0.14704505714528759</v>
      </c>
      <c r="J33" s="117">
        <f t="shared" si="5"/>
        <v>1.3937370912536695</v>
      </c>
      <c r="K33" s="119">
        <f t="shared" si="6"/>
        <v>2.5308606829542564</v>
      </c>
    </row>
    <row r="34" spans="1:11" s="120" customFormat="1" ht="13.5" customHeight="1">
      <c r="A34" s="121" t="s">
        <v>52</v>
      </c>
      <c r="B34" s="122">
        <f>SLA_A!B31</f>
        <v>5.5425485471513901E-2</v>
      </c>
      <c r="C34" s="123">
        <f>SLA_B!D33</f>
        <v>5.3178081407006389E-2</v>
      </c>
      <c r="D34" s="124">
        <f>SLA_C!D33</f>
        <v>3.9629343186961132E-2</v>
      </c>
      <c r="E34" s="125">
        <f t="shared" si="0"/>
        <v>0.39285447081656472</v>
      </c>
      <c r="F34" s="125">
        <f t="shared" si="1"/>
        <v>0.68449118328674274</v>
      </c>
      <c r="G34" s="126">
        <f t="shared" si="2"/>
        <v>-0.85207981197462268</v>
      </c>
      <c r="H34" s="127">
        <f t="shared" si="3"/>
        <v>0.20470305913426076</v>
      </c>
      <c r="I34" s="125">
        <f t="shared" si="4"/>
        <v>0.20817243966896828</v>
      </c>
      <c r="J34" s="126">
        <f t="shared" si="5"/>
        <v>-0.35283423295032695</v>
      </c>
      <c r="K34" s="128">
        <f t="shared" si="6"/>
        <v>6.0041265852902093E-2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88</v>
      </c>
      <c r="B36" s="132">
        <f t="shared" ref="B36:K36" si="7">AVERAGE(B9:B34)</f>
        <v>4.6117137688127245E-2</v>
      </c>
      <c r="C36" s="133">
        <f t="shared" si="7"/>
        <v>4.7668411507277346E-2</v>
      </c>
      <c r="D36" s="134">
        <f t="shared" si="7"/>
        <v>6.6724718855196583E-2</v>
      </c>
      <c r="E36" s="135">
        <f t="shared" si="7"/>
        <v>-3.7363274867192769E-16</v>
      </c>
      <c r="F36" s="136">
        <f t="shared" si="7"/>
        <v>-7.0456461178134931E-16</v>
      </c>
      <c r="G36" s="137">
        <f t="shared" si="7"/>
        <v>-2.8182584471253972E-16</v>
      </c>
      <c r="H36" s="135">
        <f t="shared" si="7"/>
        <v>-2.1030186139534214E-16</v>
      </c>
      <c r="I36" s="136">
        <f t="shared" si="7"/>
        <v>-2.0816681711721685E-16</v>
      </c>
      <c r="J36" s="137">
        <f t="shared" si="7"/>
        <v>-1.0461716962813975E-16</v>
      </c>
      <c r="K36" s="138">
        <f t="shared" si="7"/>
        <v>-5.5724655659070356E-16</v>
      </c>
    </row>
    <row r="37" spans="1:11" ht="13.5" customHeight="1">
      <c r="A37" s="139" t="s">
        <v>89</v>
      </c>
      <c r="B37" s="140">
        <f t="shared" ref="B37:K37" si="8">STDEV(B9:B34)</f>
        <v>2.3694137332938733E-2</v>
      </c>
      <c r="C37" s="141">
        <f t="shared" si="8"/>
        <v>8.0492927217456454E-3</v>
      </c>
      <c r="D37" s="142">
        <f t="shared" si="8"/>
        <v>3.1799105303814461E-2</v>
      </c>
      <c r="E37" s="143">
        <f t="shared" si="8"/>
        <v>1.0000000000000009</v>
      </c>
      <c r="F37" s="144">
        <f t="shared" si="8"/>
        <v>1.0000000000000036</v>
      </c>
      <c r="G37" s="145">
        <f t="shared" si="8"/>
        <v>1.0000000000000004</v>
      </c>
      <c r="H37" s="143">
        <f t="shared" si="8"/>
        <v>0.52106587640144941</v>
      </c>
      <c r="I37" s="144">
        <f t="shared" si="8"/>
        <v>0.30412727694954511</v>
      </c>
      <c r="J37" s="145">
        <f t="shared" si="8"/>
        <v>0.41408589663996809</v>
      </c>
      <c r="K37" s="146">
        <f t="shared" si="8"/>
        <v>1.0000000000000013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2011</v>
      </c>
      <c r="C2" s="147"/>
      <c r="D2" s="147"/>
      <c r="E2" s="208" t="s">
        <v>90</v>
      </c>
      <c r="F2" s="209"/>
      <c r="G2" s="150">
        <v>234903204.547757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FA_2011_20120427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91</v>
      </c>
      <c r="F5" s="158" t="s">
        <v>92</v>
      </c>
      <c r="G5" s="159" t="s">
        <v>93</v>
      </c>
    </row>
    <row r="6" spans="1:7" ht="25.5" customHeight="1">
      <c r="A6" s="130"/>
      <c r="B6" s="160" t="s">
        <v>94</v>
      </c>
      <c r="C6" s="86" t="s">
        <v>60</v>
      </c>
      <c r="D6" s="86" t="s">
        <v>95</v>
      </c>
      <c r="E6" s="86" t="s">
        <v>96</v>
      </c>
      <c r="F6" s="86" t="s">
        <v>97</v>
      </c>
      <c r="G6" s="161" t="s">
        <v>98</v>
      </c>
    </row>
    <row r="7" spans="1:7">
      <c r="A7" s="28"/>
      <c r="B7" s="162" t="s">
        <v>27</v>
      </c>
      <c r="C7" s="163">
        <f>SLA_B!B8</f>
        <v>1332727</v>
      </c>
      <c r="D7" s="164">
        <f>ROUND(Index!K9,3)</f>
        <v>0.21199999999999999</v>
      </c>
      <c r="E7" s="165">
        <f t="shared" ref="E7:E32" si="0">D7-D$35</f>
        <v>1.4869999999999999</v>
      </c>
      <c r="F7" s="163">
        <f t="shared" ref="F7:F32" si="1">IF(E7&gt;E$36,C7*(E7-E$36),0)</f>
        <v>282589.38273076934</v>
      </c>
      <c r="G7" s="166">
        <f t="shared" ref="G7:G32" si="2">F7/F$34*G$2</f>
        <v>17334754.875555027</v>
      </c>
    </row>
    <row r="8" spans="1:7">
      <c r="A8" s="28"/>
      <c r="B8" s="167" t="s">
        <v>28</v>
      </c>
      <c r="C8" s="168">
        <f>SLA_B!B9</f>
        <v>969299</v>
      </c>
      <c r="D8" s="169">
        <f>ROUND(Index!K10,3)</f>
        <v>0.45500000000000002</v>
      </c>
      <c r="E8" s="170">
        <f t="shared" si="0"/>
        <v>1.73</v>
      </c>
      <c r="F8" s="168">
        <f t="shared" si="1"/>
        <v>441068.32573076943</v>
      </c>
      <c r="G8" s="171">
        <f t="shared" si="2"/>
        <v>27056258.221840989</v>
      </c>
    </row>
    <row r="9" spans="1:7">
      <c r="A9" s="28"/>
      <c r="B9" s="172" t="s">
        <v>29</v>
      </c>
      <c r="C9" s="173">
        <f>SLA_B!B10</f>
        <v>368742</v>
      </c>
      <c r="D9" s="174">
        <f>ROUND(Index!K11,3)</f>
        <v>-0.373</v>
      </c>
      <c r="E9" s="175">
        <f t="shared" si="0"/>
        <v>0.90199999999999991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35162</v>
      </c>
      <c r="D10" s="169">
        <f>ROUND(Index!K12,3)</f>
        <v>-0.8</v>
      </c>
      <c r="E10" s="170">
        <f t="shared" si="0"/>
        <v>0.47499999999999987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143719</v>
      </c>
      <c r="D11" s="174">
        <f>ROUND(Index!K13,3)</f>
        <v>-0.91700000000000004</v>
      </c>
      <c r="E11" s="175">
        <f t="shared" si="0"/>
        <v>0.35799999999999987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34429</v>
      </c>
      <c r="D12" s="169">
        <f>ROUND(Index!K14,3)</f>
        <v>-0.879</v>
      </c>
      <c r="E12" s="170">
        <f t="shared" si="0"/>
        <v>0.39599999999999991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40737</v>
      </c>
      <c r="D13" s="174">
        <f>ROUND(Index!K15,3)</f>
        <v>-1.2749999999999999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38370</v>
      </c>
      <c r="D14" s="169">
        <f>ROUND(Index!K16,3)</f>
        <v>-4.9000000000000002E-2</v>
      </c>
      <c r="E14" s="170">
        <f t="shared" si="0"/>
        <v>1.226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110384</v>
      </c>
      <c r="D15" s="174">
        <f>ROUND(Index!K17,3)</f>
        <v>-0.54600000000000004</v>
      </c>
      <c r="E15" s="175">
        <f t="shared" si="0"/>
        <v>0.72899999999999987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268537</v>
      </c>
      <c r="D16" s="169">
        <f>ROUND(Index!K18,3)</f>
        <v>-0.2</v>
      </c>
      <c r="E16" s="170">
        <f t="shared" si="0"/>
        <v>1.075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251830</v>
      </c>
      <c r="D17" s="174">
        <f>ROUND(Index!K19,3)</f>
        <v>-0.23899999999999999</v>
      </c>
      <c r="E17" s="175">
        <f t="shared" si="0"/>
        <v>1.036</v>
      </c>
      <c r="F17" s="173">
        <f t="shared" si="1"/>
        <v>0</v>
      </c>
      <c r="G17" s="176">
        <f t="shared" si="2"/>
        <v>0</v>
      </c>
    </row>
    <row r="18" spans="1:7">
      <c r="A18" s="28"/>
      <c r="B18" s="167" t="s">
        <v>38</v>
      </c>
      <c r="C18" s="168">
        <f>SLA_B!B19</f>
        <v>186672</v>
      </c>
      <c r="D18" s="169">
        <f>ROUND(Index!K20,3)</f>
        <v>2.3969999999999998</v>
      </c>
      <c r="E18" s="170">
        <f t="shared" si="0"/>
        <v>3.6719999999999997</v>
      </c>
      <c r="F18" s="168">
        <f t="shared" si="1"/>
        <v>447459.96369230771</v>
      </c>
      <c r="G18" s="171">
        <f t="shared" si="2"/>
        <v>27448337.627818238</v>
      </c>
    </row>
    <row r="19" spans="1:7">
      <c r="A19" s="28"/>
      <c r="B19" s="172" t="s">
        <v>39</v>
      </c>
      <c r="C19" s="173">
        <f>SLA_B!B20</f>
        <v>271214</v>
      </c>
      <c r="D19" s="174">
        <f>ROUND(Index!K21,3)</f>
        <v>-0.29099999999999998</v>
      </c>
      <c r="E19" s="175">
        <f t="shared" si="0"/>
        <v>0.98399999999999999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75303</v>
      </c>
      <c r="D20" s="169">
        <f>ROUND(Index!K22,3)</f>
        <v>0.58499999999999996</v>
      </c>
      <c r="E20" s="170">
        <f t="shared" si="0"/>
        <v>1.8599999999999999</v>
      </c>
      <c r="F20" s="168">
        <f t="shared" si="1"/>
        <v>44055.151269230773</v>
      </c>
      <c r="G20" s="171">
        <f t="shared" si="2"/>
        <v>2702455.5589379529</v>
      </c>
    </row>
    <row r="21" spans="1:7">
      <c r="A21" s="28"/>
      <c r="B21" s="172" t="s">
        <v>41</v>
      </c>
      <c r="C21" s="173">
        <f>SLA_B!B22</f>
        <v>53054</v>
      </c>
      <c r="D21" s="174">
        <f>ROUND(Index!K23,3)</f>
        <v>-0.504</v>
      </c>
      <c r="E21" s="175">
        <f t="shared" si="0"/>
        <v>0.77099999999999991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15549</v>
      </c>
      <c r="D22" s="169">
        <f>ROUND(Index!K24,3)</f>
        <v>-1.165</v>
      </c>
      <c r="E22" s="170">
        <f t="shared" si="0"/>
        <v>0.10999999999999988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471152</v>
      </c>
      <c r="D23" s="174">
        <f>ROUND(Index!K25,3)</f>
        <v>-0.33800000000000002</v>
      </c>
      <c r="E23" s="175">
        <f t="shared" si="0"/>
        <v>0.93699999999999983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190459</v>
      </c>
      <c r="D24" s="169">
        <f>ROUND(Index!K26,3)</f>
        <v>-0.46</v>
      </c>
      <c r="E24" s="170">
        <f t="shared" si="0"/>
        <v>0.81499999999999995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591632</v>
      </c>
      <c r="D25" s="174">
        <f>ROUND(Index!K27,3)</f>
        <v>-0.68500000000000005</v>
      </c>
      <c r="E25" s="175">
        <f t="shared" si="0"/>
        <v>0.58999999999999986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241811</v>
      </c>
      <c r="D26" s="169">
        <f>ROUND(Index!K28,3)</f>
        <v>-0.73799999999999999</v>
      </c>
      <c r="E26" s="170">
        <f t="shared" si="0"/>
        <v>0.53699999999999992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332736</v>
      </c>
      <c r="D27" s="174">
        <f>ROUND(Index!K29,3)</f>
        <v>1.0069999999999999</v>
      </c>
      <c r="E27" s="175">
        <f t="shared" si="0"/>
        <v>2.282</v>
      </c>
      <c r="F27" s="173">
        <f t="shared" si="1"/>
        <v>335077.94953846163</v>
      </c>
      <c r="G27" s="176">
        <f t="shared" si="2"/>
        <v>20554537.694668949</v>
      </c>
    </row>
    <row r="28" spans="1:7">
      <c r="A28" s="28"/>
      <c r="B28" s="167" t="s">
        <v>48</v>
      </c>
      <c r="C28" s="168">
        <f>SLA_B!B29</f>
        <v>688245</v>
      </c>
      <c r="D28" s="169">
        <f>ROUND(Index!K30,3)</f>
        <v>1.3320000000000001</v>
      </c>
      <c r="E28" s="170">
        <f t="shared" si="0"/>
        <v>2.6070000000000002</v>
      </c>
      <c r="F28" s="168">
        <f t="shared" si="1"/>
        <v>916768.81096153869</v>
      </c>
      <c r="G28" s="171">
        <f t="shared" si="2"/>
        <v>56236941.607650653</v>
      </c>
    </row>
    <row r="29" spans="1:7">
      <c r="A29" s="28"/>
      <c r="B29" s="172" t="s">
        <v>49</v>
      </c>
      <c r="C29" s="173">
        <f>SLA_B!B30</f>
        <v>303241</v>
      </c>
      <c r="D29" s="174">
        <f>ROUND(Index!K31,3)</f>
        <v>-0.46100000000000002</v>
      </c>
      <c r="E29" s="175">
        <f t="shared" si="0"/>
        <v>0.81399999999999983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170924</v>
      </c>
      <c r="D30" s="169">
        <f>ROUND(Index!K32,3)</f>
        <v>1.34</v>
      </c>
      <c r="E30" s="170">
        <f t="shared" si="0"/>
        <v>2.6150000000000002</v>
      </c>
      <c r="F30" s="168">
        <f t="shared" si="1"/>
        <v>229044.73400000008</v>
      </c>
      <c r="G30" s="171">
        <f t="shared" si="2"/>
        <v>14050189.292530665</v>
      </c>
    </row>
    <row r="31" spans="1:7">
      <c r="A31" s="28"/>
      <c r="B31" s="172" t="s">
        <v>51</v>
      </c>
      <c r="C31" s="173">
        <f>SLA_B!B32</f>
        <v>446106</v>
      </c>
      <c r="D31" s="174">
        <f>ROUND(Index!K33,3)</f>
        <v>2.5310000000000001</v>
      </c>
      <c r="E31" s="175">
        <f t="shared" si="0"/>
        <v>3.806</v>
      </c>
      <c r="F31" s="173">
        <f t="shared" si="1"/>
        <v>1129111.4439230771</v>
      </c>
      <c r="G31" s="176">
        <f t="shared" si="2"/>
        <v>69262581.341345534</v>
      </c>
    </row>
    <row r="32" spans="1:7">
      <c r="A32" s="28"/>
      <c r="B32" s="167" t="s">
        <v>52</v>
      </c>
      <c r="C32" s="177">
        <f>SLA_B!B33</f>
        <v>69822</v>
      </c>
      <c r="D32" s="178">
        <f>ROUND(Index!K34,3)</f>
        <v>0.06</v>
      </c>
      <c r="E32" s="179">
        <f t="shared" si="0"/>
        <v>1.335</v>
      </c>
      <c r="F32" s="168">
        <f t="shared" si="1"/>
        <v>4192.0054615384734</v>
      </c>
      <c r="G32" s="171">
        <f t="shared" si="2"/>
        <v>257148.32740899385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7701856</v>
      </c>
      <c r="D34" s="184"/>
      <c r="E34" s="184"/>
      <c r="F34" s="183">
        <f>SUM(F7:F32)</f>
        <v>3829367.7673076931</v>
      </c>
      <c r="G34" s="171">
        <f>SUM(G7:G32)</f>
        <v>234903204.547757</v>
      </c>
    </row>
    <row r="35" spans="1:7" s="185" customFormat="1">
      <c r="A35" s="186"/>
      <c r="B35" s="187" t="s">
        <v>99</v>
      </c>
      <c r="C35" s="186"/>
      <c r="D35" s="188">
        <f>MIN(D7:D32)</f>
        <v>-1.2749999999999999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88</v>
      </c>
      <c r="C36" s="191"/>
      <c r="D36" s="192">
        <f>AVERAGE(D7:D32)</f>
        <v>-3.8461538461553438E-5</v>
      </c>
      <c r="E36" s="192">
        <f>AVERAGE(E7:E32)</f>
        <v>1.2749615384615383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2011-12-22T15:25:33Z</cp:lastPrinted>
  <dcterms:created xsi:type="dcterms:W3CDTF">2006-05-21T10:23:50Z</dcterms:created>
  <dcterms:modified xsi:type="dcterms:W3CDTF">2012-05-31T07:39:32Z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